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autoCompressPictures="0"/>
  <mc:AlternateContent xmlns:mc="http://schemas.openxmlformats.org/markup-compatibility/2006">
    <mc:Choice Requires="x15">
      <x15ac:absPath xmlns:x15ac="http://schemas.microsoft.com/office/spreadsheetml/2010/11/ac" url="\\tta-fp01\Team\Operations\Environmental\"/>
    </mc:Choice>
  </mc:AlternateContent>
  <xr:revisionPtr revIDLastSave="0" documentId="8_{B4819FA4-5450-4687-ADBE-EE5417B5A7A8}" xr6:coauthVersionLast="47" xr6:coauthVersionMax="47" xr10:uidLastSave="{00000000-0000-0000-0000-000000000000}"/>
  <workbookProtection workbookAlgorithmName="SHA-512" workbookHashValue="0x5uFPcrb8s73dYP3YKvANKqm2AnGP6Kd9bK7HSuZeQZw5x1rNqHZkfUZZoqLZBqeZrVP4QbekLPWfZ2Tb8gPg==" workbookSaltValue="hAkqLxSCkaHf1J3qTL/zTw==" workbookSpinCount="100000" lockStructure="1"/>
  <bookViews>
    <workbookView xWindow="-120" yWindow="-120" windowWidth="34080" windowHeight="2220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B6" i="5" l="1"/>
  <c r="C6" i="5"/>
  <c r="B7" i="5"/>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G56" i="6" l="1"/>
  <c r="B56" i="6" s="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G53" i="6" s="1"/>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H1630" i="5" s="1"/>
  <c r="V1645" i="5"/>
  <c r="J1645" i="5" s="1"/>
  <c r="V1646" i="5"/>
  <c r="V1670" i="5"/>
  <c r="F1670" i="5" s="1"/>
  <c r="V1686" i="5"/>
  <c r="F1686" i="5" s="1"/>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I1807" i="5" s="1"/>
  <c r="V1811" i="5"/>
  <c r="V1814" i="5"/>
  <c r="V1819" i="5"/>
  <c r="V1823" i="5"/>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V1950" i="5"/>
  <c r="V1951" i="5"/>
  <c r="V1953" i="5"/>
  <c r="R1953" i="5" s="1"/>
  <c r="V1957" i="5"/>
  <c r="V1958" i="5"/>
  <c r="V1973" i="5"/>
  <c r="V1974" i="5"/>
  <c r="I1974" i="5" s="1"/>
  <c r="V1982" i="5"/>
  <c r="G1982" i="5" s="1"/>
  <c r="V1990" i="5"/>
  <c r="V1993" i="5"/>
  <c r="V1998" i="5"/>
  <c r="V2001" i="5"/>
  <c r="V2006" i="5"/>
  <c r="V2014" i="5"/>
  <c r="V2015" i="5"/>
  <c r="R2015" i="5" s="1"/>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R2103" i="5" s="1"/>
  <c r="V2110" i="5"/>
  <c r="H2110" i="5" s="1"/>
  <c r="V2111" i="5"/>
  <c r="R2111" i="5" s="1"/>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I2214" i="5" s="1"/>
  <c r="V2215" i="5"/>
  <c r="F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F2390" i="5" s="1"/>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J2454" i="5" s="1"/>
  <c r="V2455" i="5"/>
  <c r="V2459" i="5"/>
  <c r="J2459" i="5" s="1"/>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R2249" i="5" s="1"/>
  <c r="V2260" i="5"/>
  <c r="G2260" i="5" s="1"/>
  <c r="V2268" i="5"/>
  <c r="V2283" i="5"/>
  <c r="E2283" i="5" s="1"/>
  <c r="X2283" i="5" s="1"/>
  <c r="V2284" i="5"/>
  <c r="J2284" i="5" s="1"/>
  <c r="V2304" i="5"/>
  <c r="V2308" i="5"/>
  <c r="V2320" i="5"/>
  <c r="V2324" i="5"/>
  <c r="V2328" i="5"/>
  <c r="V2336" i="5"/>
  <c r="V2339" i="5"/>
  <c r="G2339" i="5" s="1"/>
  <c r="V2340" i="5"/>
  <c r="F2340" i="5" s="1"/>
  <c r="V2344" i="5"/>
  <c r="V2348" i="5"/>
  <c r="F2348" i="5" s="1"/>
  <c r="V2356" i="5"/>
  <c r="V2360" i="5"/>
  <c r="V2364" i="5"/>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B51" i="6"/>
  <c r="G51" i="6" s="1"/>
  <c r="B50" i="6"/>
  <c r="G50" i="6" s="1"/>
  <c r="B49" i="6"/>
  <c r="G49" i="6" s="1"/>
  <c r="B48" i="6"/>
  <c r="G48" i="6" s="1"/>
  <c r="B47" i="6"/>
  <c r="G47" i="6" s="1"/>
  <c r="B46" i="6"/>
  <c r="G46" i="6"/>
  <c r="B45" i="6"/>
  <c r="G45" i="6" s="1"/>
  <c r="B43" i="6"/>
  <c r="G43" i="6" s="1"/>
  <c r="B42" i="6"/>
  <c r="G42" i="6"/>
  <c r="B41" i="6"/>
  <c r="G41" i="6"/>
  <c r="B40" i="6"/>
  <c r="G40" i="6" s="1"/>
  <c r="B38" i="6"/>
  <c r="G38" i="6"/>
  <c r="B37" i="6"/>
  <c r="G37" i="6" s="1"/>
  <c r="B36" i="6"/>
  <c r="G36" i="6" s="1"/>
  <c r="B35" i="6"/>
  <c r="G35" i="6" s="1"/>
  <c r="B33" i="6"/>
  <c r="G33" i="6" s="1"/>
  <c r="B32" i="6"/>
  <c r="G32" i="6" s="1"/>
  <c r="B31" i="6"/>
  <c r="G31" i="6"/>
  <c r="B30" i="6"/>
  <c r="G30" i="6" s="1"/>
  <c r="B28" i="6"/>
  <c r="G28" i="6"/>
  <c r="B27" i="6"/>
  <c r="G27" i="6"/>
  <c r="B26" i="6"/>
  <c r="G26" i="6" s="1"/>
  <c r="B25" i="6"/>
  <c r="G25" i="6" s="1"/>
  <c r="B23" i="6"/>
  <c r="G23" i="6" s="1"/>
  <c r="B18" i="6"/>
  <c r="F23" i="6" s="1"/>
  <c r="H23" i="6" s="1"/>
  <c r="B22" i="6"/>
  <c r="G22" i="6" s="1"/>
  <c r="B21" i="6"/>
  <c r="G21" i="6" s="1"/>
  <c r="B20" i="6"/>
  <c r="G20" i="6" s="1"/>
  <c r="B17" i="6"/>
  <c r="B16" i="6"/>
  <c r="G16" i="6"/>
  <c r="H16" i="6" s="1"/>
  <c r="B15" i="6"/>
  <c r="F20" i="6" s="1"/>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B2498" i="5"/>
  <c r="B2497" i="5"/>
  <c r="B2496" i="5"/>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B2408" i="5"/>
  <c r="B2407" i="5"/>
  <c r="T2407" i="5" s="1"/>
  <c r="B2406" i="5"/>
  <c r="B2405" i="5"/>
  <c r="B2404" i="5"/>
  <c r="B2403" i="5"/>
  <c r="B2402" i="5"/>
  <c r="B2401" i="5"/>
  <c r="B2400" i="5"/>
  <c r="B2399" i="5"/>
  <c r="T2399" i="5" s="1"/>
  <c r="B2398" i="5"/>
  <c r="B2397" i="5"/>
  <c r="B2396" i="5"/>
  <c r="B2395" i="5"/>
  <c r="T2395" i="5" s="1"/>
  <c r="B2394" i="5"/>
  <c r="B2393" i="5"/>
  <c r="T2393" i="5" s="1"/>
  <c r="B2392" i="5"/>
  <c r="B2391" i="5"/>
  <c r="B2390" i="5"/>
  <c r="B2389" i="5"/>
  <c r="B2388" i="5"/>
  <c r="B2387" i="5"/>
  <c r="T2387" i="5" s="1"/>
  <c r="B2386" i="5"/>
  <c r="B2385" i="5"/>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B2360" i="5"/>
  <c r="B2359" i="5"/>
  <c r="AB2359" i="5" s="1"/>
  <c r="B2358" i="5"/>
  <c r="B2357" i="5"/>
  <c r="B2356" i="5"/>
  <c r="B2355" i="5"/>
  <c r="T2355" i="5" s="1"/>
  <c r="B2354" i="5"/>
  <c r="B2353" i="5"/>
  <c r="B2352" i="5"/>
  <c r="B2351" i="5"/>
  <c r="AB2351" i="5" s="1"/>
  <c r="B2350" i="5"/>
  <c r="T2350" i="5" s="1"/>
  <c r="B2349" i="5"/>
  <c r="AB2349" i="5" s="1"/>
  <c r="B2348" i="5"/>
  <c r="B2347" i="5"/>
  <c r="S2347" i="5" s="1"/>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T2329" i="5" s="1"/>
  <c r="B2328" i="5"/>
  <c r="B2327" i="5"/>
  <c r="B2326" i="5"/>
  <c r="B2325" i="5"/>
  <c r="AB2325" i="5" s="1"/>
  <c r="B2324" i="5"/>
  <c r="B2323" i="5"/>
  <c r="T2323" i="5" s="1"/>
  <c r="B2322" i="5"/>
  <c r="B2321" i="5"/>
  <c r="T2321" i="5" s="1"/>
  <c r="B2320" i="5"/>
  <c r="T2320" i="5" s="1"/>
  <c r="B2319" i="5"/>
  <c r="B2318" i="5"/>
  <c r="B2317" i="5"/>
  <c r="AB2317" i="5" s="1"/>
  <c r="B2316" i="5"/>
  <c r="B2315" i="5"/>
  <c r="B2314" i="5"/>
  <c r="B2313" i="5"/>
  <c r="V2312" i="5"/>
  <c r="H2312" i="5" s="1"/>
  <c r="B2312" i="5"/>
  <c r="B2311" i="5"/>
  <c r="AB2311" i="5" s="1"/>
  <c r="B2310" i="5"/>
  <c r="B2309" i="5"/>
  <c r="S2309" i="5" s="1"/>
  <c r="B2308" i="5"/>
  <c r="B2307" i="5"/>
  <c r="B2306" i="5"/>
  <c r="AB2306" i="5" s="1"/>
  <c r="B2305" i="5"/>
  <c r="S2305" i="5" s="1"/>
  <c r="B2304" i="5"/>
  <c r="B2303" i="5"/>
  <c r="AB2303" i="5" s="1"/>
  <c r="B2302" i="5"/>
  <c r="B2301" i="5"/>
  <c r="T2301" i="5" s="1"/>
  <c r="B2300" i="5"/>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B2271" i="5"/>
  <c r="B2270" i="5"/>
  <c r="B2269" i="5"/>
  <c r="B2268" i="5"/>
  <c r="B2267" i="5"/>
  <c r="B2266" i="5"/>
  <c r="B2265" i="5"/>
  <c r="B2264" i="5"/>
  <c r="B2263" i="5"/>
  <c r="B2262" i="5"/>
  <c r="B2261" i="5"/>
  <c r="T2261" i="5" s="1"/>
  <c r="B2260" i="5"/>
  <c r="B2259" i="5"/>
  <c r="B2258" i="5"/>
  <c r="B2257" i="5"/>
  <c r="B2256" i="5"/>
  <c r="B2255" i="5"/>
  <c r="B2254" i="5"/>
  <c r="B2253" i="5"/>
  <c r="B2252" i="5"/>
  <c r="AB2252" i="5" s="1"/>
  <c r="B2251" i="5"/>
  <c r="B2250" i="5"/>
  <c r="S2250" i="5" s="1"/>
  <c r="B2249" i="5"/>
  <c r="B2248" i="5"/>
  <c r="B2247" i="5"/>
  <c r="B2246" i="5"/>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B2184" i="5"/>
  <c r="V2183" i="5"/>
  <c r="E2183" i="5" s="1"/>
  <c r="X2183" i="5" s="1"/>
  <c r="B2183" i="5"/>
  <c r="B2182" i="5"/>
  <c r="B2181" i="5"/>
  <c r="B2180" i="5"/>
  <c r="V2179" i="5"/>
  <c r="B2179" i="5"/>
  <c r="B2178" i="5"/>
  <c r="B2177" i="5"/>
  <c r="B2176" i="5"/>
  <c r="T2176" i="5" s="1"/>
  <c r="B2175" i="5"/>
  <c r="S2175" i="5" s="1"/>
  <c r="B2174" i="5"/>
  <c r="B2173" i="5"/>
  <c r="S2173" i="5" s="1"/>
  <c r="V2172" i="5"/>
  <c r="E2172" i="5" s="1"/>
  <c r="X2172" i="5" s="1"/>
  <c r="B2172" i="5"/>
  <c r="B2171" i="5"/>
  <c r="AB2171" i="5" s="1"/>
  <c r="B2170" i="5"/>
  <c r="B2169" i="5"/>
  <c r="V2168" i="5"/>
  <c r="B2168" i="5"/>
  <c r="B2167" i="5"/>
  <c r="B2166" i="5"/>
  <c r="B2165" i="5"/>
  <c r="V2164" i="5"/>
  <c r="B2164" i="5"/>
  <c r="B2163" i="5"/>
  <c r="S2163" i="5" s="1"/>
  <c r="B2162" i="5"/>
  <c r="B2161" i="5"/>
  <c r="B2160" i="5"/>
  <c r="R2159" i="5"/>
  <c r="B2159" i="5"/>
  <c r="B2158" i="5"/>
  <c r="B2157" i="5"/>
  <c r="B2156" i="5"/>
  <c r="T2156" i="5" s="1"/>
  <c r="B2155" i="5"/>
  <c r="S2155" i="5" s="1"/>
  <c r="B2154" i="5"/>
  <c r="B2153" i="5"/>
  <c r="V2152" i="5"/>
  <c r="E2152" i="5" s="1"/>
  <c r="X2152" i="5" s="1"/>
  <c r="B2152" i="5"/>
  <c r="B2151" i="5"/>
  <c r="T2151" i="5" s="1"/>
  <c r="B2150" i="5"/>
  <c r="B2149" i="5"/>
  <c r="V2148" i="5"/>
  <c r="B2148" i="5"/>
  <c r="B2147" i="5"/>
  <c r="B2146" i="5"/>
  <c r="B2145" i="5"/>
  <c r="V2144" i="5"/>
  <c r="I2144" i="5" s="1"/>
  <c r="B2144" i="5"/>
  <c r="V2143" i="5"/>
  <c r="B2143" i="5"/>
  <c r="B2142" i="5"/>
  <c r="B2141" i="5"/>
  <c r="B2140" i="5"/>
  <c r="B2139" i="5"/>
  <c r="AB2139" i="5" s="1"/>
  <c r="B2138" i="5"/>
  <c r="B2137" i="5"/>
  <c r="V2136" i="5"/>
  <c r="B2136" i="5"/>
  <c r="B2135" i="5"/>
  <c r="B2134" i="5"/>
  <c r="B2133" i="5"/>
  <c r="V2132" i="5"/>
  <c r="B2132" i="5"/>
  <c r="B2131" i="5"/>
  <c r="B2130" i="5"/>
  <c r="S2130" i="5" s="1"/>
  <c r="B2129" i="5"/>
  <c r="V2128" i="5"/>
  <c r="B2128" i="5"/>
  <c r="V2127" i="5"/>
  <c r="R2127" i="5" s="1"/>
  <c r="B2127" i="5"/>
  <c r="B2126" i="5"/>
  <c r="B2125" i="5"/>
  <c r="T2125" i="5" s="1"/>
  <c r="B2124" i="5"/>
  <c r="S2124" i="5" s="1"/>
  <c r="B2123" i="5"/>
  <c r="B2122" i="5"/>
  <c r="S2122" i="5" s="1"/>
  <c r="B2121" i="5"/>
  <c r="V2120" i="5"/>
  <c r="F2120" i="5" s="1"/>
  <c r="B2120" i="5"/>
  <c r="V2119" i="5"/>
  <c r="E2119" i="5" s="1"/>
  <c r="X2119" i="5" s="1"/>
  <c r="B2119" i="5"/>
  <c r="B2118" i="5"/>
  <c r="B2117" i="5"/>
  <c r="B2116" i="5"/>
  <c r="B2115" i="5"/>
  <c r="S2115" i="5" s="1"/>
  <c r="B2114" i="5"/>
  <c r="B2113" i="5"/>
  <c r="T2113" i="5" s="1"/>
  <c r="V2112" i="5"/>
  <c r="H2112" i="5" s="1"/>
  <c r="B2112"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T2093" i="5" s="1"/>
  <c r="B2092" i="5"/>
  <c r="B2091" i="5"/>
  <c r="B2090" i="5"/>
  <c r="B2089" i="5"/>
  <c r="V2088" i="5"/>
  <c r="B2088" i="5"/>
  <c r="S2088" i="5" s="1"/>
  <c r="B2087" i="5"/>
  <c r="B2086" i="5"/>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R2064" i="5" s="1"/>
  <c r="B2064" i="5"/>
  <c r="B2063" i="5"/>
  <c r="S2063" i="5" s="1"/>
  <c r="B2062" i="5"/>
  <c r="B2061" i="5"/>
  <c r="V2060" i="5"/>
  <c r="B2060" i="5"/>
  <c r="B2059" i="5"/>
  <c r="S2059" i="5" s="1"/>
  <c r="B2058" i="5"/>
  <c r="B2057" i="5"/>
  <c r="V2056" i="5"/>
  <c r="F2056" i="5" s="1"/>
  <c r="B2056" i="5"/>
  <c r="B2055" i="5"/>
  <c r="B2054" i="5"/>
  <c r="B2053" i="5"/>
  <c r="V2052" i="5"/>
  <c r="B2052" i="5"/>
  <c r="B2051" i="5"/>
  <c r="B2050" i="5"/>
  <c r="B2049" i="5"/>
  <c r="B2048" i="5"/>
  <c r="B2047" i="5"/>
  <c r="S2047" i="5" s="1"/>
  <c r="B2046" i="5"/>
  <c r="B2045" i="5"/>
  <c r="V2044" i="5"/>
  <c r="B2044" i="5"/>
  <c r="B2043" i="5"/>
  <c r="B2042" i="5"/>
  <c r="B2041" i="5"/>
  <c r="B2040" i="5"/>
  <c r="B2039" i="5"/>
  <c r="AB2039" i="5" s="1"/>
  <c r="B2038" i="5"/>
  <c r="B2037" i="5"/>
  <c r="S2037" i="5" s="1"/>
  <c r="V2036" i="5"/>
  <c r="B2036" i="5"/>
  <c r="B2035" i="5"/>
  <c r="B2034" i="5"/>
  <c r="B2033" i="5"/>
  <c r="B2032" i="5"/>
  <c r="B2031" i="5"/>
  <c r="AB2031" i="5" s="1"/>
  <c r="B2030" i="5"/>
  <c r="B2029" i="5"/>
  <c r="B2028" i="5"/>
  <c r="T2028" i="5" s="1"/>
  <c r="V2027" i="5"/>
  <c r="I2027" i="5" s="1"/>
  <c r="B2027" i="5"/>
  <c r="T2027" i="5" s="1"/>
  <c r="B2026" i="5"/>
  <c r="T2026" i="5" s="1"/>
  <c r="V2025" i="5"/>
  <c r="B2025" i="5"/>
  <c r="B2024" i="5"/>
  <c r="T2024" i="5" s="1"/>
  <c r="V2023" i="5"/>
  <c r="I2023" i="5" s="1"/>
  <c r="B2023" i="5"/>
  <c r="B2022" i="5"/>
  <c r="T2022" i="5" s="1"/>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R1995" i="5" s="1"/>
  <c r="B1995" i="5"/>
  <c r="B1994" i="5"/>
  <c r="B1993" i="5"/>
  <c r="B1992" i="5"/>
  <c r="T1992" i="5" s="1"/>
  <c r="B1991" i="5"/>
  <c r="B1990" i="5"/>
  <c r="T1990" i="5" s="1"/>
  <c r="B1989" i="5"/>
  <c r="V1988" i="5"/>
  <c r="R1988" i="5" s="1"/>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V1976" i="5"/>
  <c r="E1976" i="5" s="1"/>
  <c r="X1976" i="5" s="1"/>
  <c r="B1976" i="5"/>
  <c r="B1975" i="5"/>
  <c r="B1974" i="5"/>
  <c r="T1974" i="5" s="1"/>
  <c r="B1973" i="5"/>
  <c r="V1972" i="5"/>
  <c r="R1972" i="5" s="1"/>
  <c r="B1972" i="5"/>
  <c r="B1971" i="5"/>
  <c r="B1970" i="5"/>
  <c r="T1970" i="5" s="1"/>
  <c r="B1969" i="5"/>
  <c r="B1968" i="5"/>
  <c r="T1968" i="5" s="1"/>
  <c r="B1967" i="5"/>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B1948" i="5"/>
  <c r="T1948" i="5" s="1"/>
  <c r="B1947" i="5"/>
  <c r="B1946" i="5"/>
  <c r="S1946" i="5" s="1"/>
  <c r="V1945" i="5"/>
  <c r="B1945" i="5"/>
  <c r="V1944" i="5"/>
  <c r="B1944" i="5"/>
  <c r="T1944" i="5" s="1"/>
  <c r="B1943" i="5"/>
  <c r="B1942" i="5"/>
  <c r="T1942" i="5" s="1"/>
  <c r="B1941" i="5"/>
  <c r="V1940" i="5"/>
  <c r="B1940" i="5"/>
  <c r="T1940" i="5" s="1"/>
  <c r="B1939" i="5"/>
  <c r="B1938" i="5"/>
  <c r="V1937" i="5"/>
  <c r="E1937" i="5" s="1"/>
  <c r="X1937" i="5" s="1"/>
  <c r="B1937" i="5"/>
  <c r="B1936" i="5"/>
  <c r="T1936" i="5" s="1"/>
  <c r="B1935" i="5"/>
  <c r="B1934" i="5"/>
  <c r="B1933" i="5"/>
  <c r="V1932" i="5"/>
  <c r="G1932" i="5" s="1"/>
  <c r="B1932" i="5"/>
  <c r="B1931" i="5"/>
  <c r="B1930" i="5"/>
  <c r="B1929" i="5"/>
  <c r="V1928" i="5"/>
  <c r="B1928" i="5"/>
  <c r="B1927" i="5"/>
  <c r="B1926" i="5"/>
  <c r="B1925" i="5"/>
  <c r="V1924" i="5"/>
  <c r="R1924" i="5" s="1"/>
  <c r="B1924" i="5"/>
  <c r="T1924" i="5" s="1"/>
  <c r="B1923" i="5"/>
  <c r="B1922" i="5"/>
  <c r="T1922" i="5" s="1"/>
  <c r="B1921" i="5"/>
  <c r="V1920" i="5"/>
  <c r="B1920" i="5"/>
  <c r="V1919" i="5"/>
  <c r="B1919" i="5"/>
  <c r="B1918" i="5"/>
  <c r="T1918" i="5" s="1"/>
  <c r="B1917" i="5"/>
  <c r="V1916" i="5"/>
  <c r="B1916" i="5"/>
  <c r="V1915" i="5"/>
  <c r="J1915" i="5" s="1"/>
  <c r="B1915" i="5"/>
  <c r="B1914" i="5"/>
  <c r="V1913" i="5"/>
  <c r="J1913" i="5" s="1"/>
  <c r="B1913" i="5"/>
  <c r="V1912" i="5"/>
  <c r="G1912" i="5" s="1"/>
  <c r="B1912" i="5"/>
  <c r="V1911" i="5"/>
  <c r="B1911" i="5"/>
  <c r="B1910" i="5"/>
  <c r="B1909" i="5"/>
  <c r="V1908" i="5"/>
  <c r="B1908" i="5"/>
  <c r="T1908" i="5" s="1"/>
  <c r="B1907" i="5"/>
  <c r="B1906" i="5"/>
  <c r="V1905" i="5"/>
  <c r="B1905" i="5"/>
  <c r="B1904" i="5"/>
  <c r="B1903" i="5"/>
  <c r="B1902" i="5"/>
  <c r="T1902" i="5" s="1"/>
  <c r="B1901" i="5"/>
  <c r="V1900" i="5"/>
  <c r="R1900" i="5" s="1"/>
  <c r="B1900" i="5"/>
  <c r="V1899" i="5"/>
  <c r="H1899" i="5" s="1"/>
  <c r="B1899" i="5"/>
  <c r="B1898" i="5"/>
  <c r="T1898" i="5" s="1"/>
  <c r="V1897" i="5"/>
  <c r="B1897" i="5"/>
  <c r="V1896" i="5"/>
  <c r="B1896" i="5"/>
  <c r="T1896" i="5" s="1"/>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B1875" i="5"/>
  <c r="B1874" i="5"/>
  <c r="T1874" i="5" s="1"/>
  <c r="V1873" i="5"/>
  <c r="J1873" i="5" s="1"/>
  <c r="B1873" i="5"/>
  <c r="B1872" i="5"/>
  <c r="V1871" i="5"/>
  <c r="I1871" i="5" s="1"/>
  <c r="B1871" i="5"/>
  <c r="B1870" i="5"/>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J1852" i="5" s="1"/>
  <c r="B1852" i="5"/>
  <c r="B1851" i="5"/>
  <c r="B1850" i="5"/>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G1835" i="5" s="1"/>
  <c r="B1835" i="5"/>
  <c r="B1834" i="5"/>
  <c r="T1834" i="5" s="1"/>
  <c r="B1833" i="5"/>
  <c r="V1832" i="5"/>
  <c r="R1832" i="5" s="1"/>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B1773" i="5"/>
  <c r="V1772" i="5"/>
  <c r="R1772" i="5" s="1"/>
  <c r="B1772" i="5"/>
  <c r="AB1772" i="5" s="1"/>
  <c r="B1771" i="5"/>
  <c r="B1770" i="5"/>
  <c r="T1770" i="5" s="1"/>
  <c r="B1769" i="5"/>
  <c r="V1768" i="5"/>
  <c r="B1768" i="5"/>
  <c r="B1767" i="5"/>
  <c r="B1766" i="5"/>
  <c r="B1765" i="5"/>
  <c r="V1764" i="5"/>
  <c r="B1764" i="5"/>
  <c r="V1763" i="5"/>
  <c r="B1763" i="5"/>
  <c r="B1762" i="5"/>
  <c r="T1762" i="5" s="1"/>
  <c r="V1761" i="5"/>
  <c r="B1761" i="5"/>
  <c r="V1760" i="5"/>
  <c r="B1760" i="5"/>
  <c r="B1759" i="5"/>
  <c r="B1758" i="5"/>
  <c r="B1757" i="5"/>
  <c r="V1756" i="5"/>
  <c r="B1756" i="5"/>
  <c r="B1755" i="5"/>
  <c r="B1754" i="5"/>
  <c r="T1754" i="5" s="1"/>
  <c r="V1753" i="5"/>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V1731" i="5"/>
  <c r="B1731" i="5"/>
  <c r="B1730" i="5"/>
  <c r="V1729" i="5"/>
  <c r="B1729" i="5"/>
  <c r="V1728" i="5"/>
  <c r="R1728" i="5" s="1"/>
  <c r="B1728" i="5"/>
  <c r="V1727" i="5"/>
  <c r="I1727" i="5" s="1"/>
  <c r="B1727" i="5"/>
  <c r="B1726" i="5"/>
  <c r="B1725" i="5"/>
  <c r="V1724" i="5"/>
  <c r="B1724" i="5"/>
  <c r="V1723" i="5"/>
  <c r="B1723" i="5"/>
  <c r="B1722" i="5"/>
  <c r="T1722" i="5" s="1"/>
  <c r="V1721" i="5"/>
  <c r="B1721" i="5"/>
  <c r="V1720" i="5"/>
  <c r="B1720" i="5"/>
  <c r="V1719" i="5"/>
  <c r="B1719" i="5"/>
  <c r="B1718" i="5"/>
  <c r="B1717" i="5"/>
  <c r="V1716" i="5"/>
  <c r="B1716" i="5"/>
  <c r="B1715" i="5"/>
  <c r="B1714" i="5"/>
  <c r="V1713" i="5"/>
  <c r="B1713" i="5"/>
  <c r="B1712" i="5"/>
  <c r="S1712" i="5" s="1"/>
  <c r="B1711" i="5"/>
  <c r="B1710" i="5"/>
  <c r="B1709" i="5"/>
  <c r="B1708" i="5"/>
  <c r="V1707" i="5"/>
  <c r="B1707" i="5"/>
  <c r="B1706" i="5"/>
  <c r="B1705" i="5"/>
  <c r="V1704" i="5"/>
  <c r="B1704" i="5"/>
  <c r="B1703" i="5"/>
  <c r="B1702" i="5"/>
  <c r="T1702" i="5" s="1"/>
  <c r="B1701" i="5"/>
  <c r="S1701" i="5" s="1"/>
  <c r="V1700" i="5"/>
  <c r="B1700" i="5"/>
  <c r="AB1700" i="5" s="1"/>
  <c r="B1699" i="5"/>
  <c r="B1698" i="5"/>
  <c r="S1698" i="5" s="1"/>
  <c r="B1697" i="5"/>
  <c r="V1696" i="5"/>
  <c r="B1696" i="5"/>
  <c r="B1695" i="5"/>
  <c r="B1694" i="5"/>
  <c r="B1693" i="5"/>
  <c r="S1693" i="5" s="1"/>
  <c r="V1692" i="5"/>
  <c r="J1692" i="5" s="1"/>
  <c r="B1692" i="5"/>
  <c r="B1691" i="5"/>
  <c r="B1690" i="5"/>
  <c r="B1689" i="5"/>
  <c r="AB1689" i="5" s="1"/>
  <c r="V1688" i="5"/>
  <c r="B1688" i="5"/>
  <c r="AB1688" i="5" s="1"/>
  <c r="B1687" i="5"/>
  <c r="S1687" i="5" s="1"/>
  <c r="B1686" i="5"/>
  <c r="B1685" i="5"/>
  <c r="V1684" i="5"/>
  <c r="J1684" i="5" s="1"/>
  <c r="B1684" i="5"/>
  <c r="AB1684" i="5" s="1"/>
  <c r="B1683" i="5"/>
  <c r="AB1683" i="5" s="1"/>
  <c r="B1682" i="5"/>
  <c r="B1681" i="5"/>
  <c r="V1680" i="5"/>
  <c r="B1680" i="5"/>
  <c r="AB1680" i="5" s="1"/>
  <c r="B1679" i="5"/>
  <c r="B1678" i="5"/>
  <c r="B1677" i="5"/>
  <c r="V1676" i="5"/>
  <c r="B1676" i="5"/>
  <c r="B1675" i="5"/>
  <c r="B1674" i="5"/>
  <c r="B1673" i="5"/>
  <c r="V1672" i="5"/>
  <c r="B1672" i="5"/>
  <c r="B1671" i="5"/>
  <c r="B1670" i="5"/>
  <c r="B1669" i="5"/>
  <c r="V1668" i="5"/>
  <c r="B1668" i="5"/>
  <c r="B1667" i="5"/>
  <c r="B1666" i="5"/>
  <c r="B1665" i="5"/>
  <c r="V1664" i="5"/>
  <c r="J1664" i="5" s="1"/>
  <c r="B1664" i="5"/>
  <c r="B1663" i="5"/>
  <c r="T1663" i="5" s="1"/>
  <c r="B1662" i="5"/>
  <c r="B1661" i="5"/>
  <c r="S1661" i="5" s="1"/>
  <c r="V1660" i="5"/>
  <c r="J1660" i="5" s="1"/>
  <c r="B1660" i="5"/>
  <c r="B1659" i="5"/>
  <c r="S1659" i="5" s="1"/>
  <c r="B1658" i="5"/>
  <c r="B1657" i="5"/>
  <c r="AB1657" i="5" s="1"/>
  <c r="V1656" i="5"/>
  <c r="B1656" i="5"/>
  <c r="AB1656" i="5" s="1"/>
  <c r="B1655" i="5"/>
  <c r="B1654" i="5"/>
  <c r="B1653" i="5"/>
  <c r="T1653" i="5" s="1"/>
  <c r="V1652" i="5"/>
  <c r="J1652" i="5" s="1"/>
  <c r="B1652" i="5"/>
  <c r="B1651" i="5"/>
  <c r="B1650" i="5"/>
  <c r="B1649" i="5"/>
  <c r="V1648" i="5"/>
  <c r="J1648" i="5" s="1"/>
  <c r="B1648" i="5"/>
  <c r="B1647" i="5"/>
  <c r="B1646" i="5"/>
  <c r="B1645" i="5"/>
  <c r="V1644" i="5"/>
  <c r="B1644" i="5"/>
  <c r="B1643" i="5"/>
  <c r="B1642" i="5"/>
  <c r="B1641" i="5"/>
  <c r="S1641" i="5" s="1"/>
  <c r="V1640" i="5"/>
  <c r="B1640" i="5"/>
  <c r="B1639" i="5"/>
  <c r="B1638" i="5"/>
  <c r="B1637" i="5"/>
  <c r="S1637" i="5" s="1"/>
  <c r="V1636" i="5"/>
  <c r="B1636" i="5"/>
  <c r="T1636" i="5" s="1"/>
  <c r="B1635" i="5"/>
  <c r="AB1635" i="5" s="1"/>
  <c r="B1634" i="5"/>
  <c r="B1633" i="5"/>
  <c r="V1632" i="5"/>
  <c r="B1632" i="5"/>
  <c r="B1631" i="5"/>
  <c r="B1630" i="5"/>
  <c r="B1629" i="5"/>
  <c r="V1628" i="5"/>
  <c r="B1628" i="5"/>
  <c r="B1627" i="5"/>
  <c r="S1627" i="5" s="1"/>
  <c r="B1626" i="5"/>
  <c r="B1625" i="5"/>
  <c r="V1624" i="5"/>
  <c r="G1624" i="5" s="1"/>
  <c r="B1624" i="5"/>
  <c r="B1623" i="5"/>
  <c r="S1623" i="5" s="1"/>
  <c r="B1622" i="5"/>
  <c r="B1621" i="5"/>
  <c r="V1620" i="5"/>
  <c r="J1620" i="5" s="1"/>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B1605" i="5"/>
  <c r="S1605" i="5" s="1"/>
  <c r="V1604" i="5"/>
  <c r="B1604" i="5"/>
  <c r="B1603" i="5"/>
  <c r="B1602" i="5"/>
  <c r="B1601" i="5"/>
  <c r="T1601" i="5" s="1"/>
  <c r="V1600" i="5"/>
  <c r="F1600" i="5" s="1"/>
  <c r="B1600" i="5"/>
  <c r="B1599" i="5"/>
  <c r="T1599" i="5" s="1"/>
  <c r="B1598" i="5"/>
  <c r="B1597" i="5"/>
  <c r="V1596" i="5"/>
  <c r="J1596" i="5" s="1"/>
  <c r="B1596" i="5"/>
  <c r="B1595" i="5"/>
  <c r="AB1595" i="5" s="1"/>
  <c r="B1594" i="5"/>
  <c r="AB1594" i="5" s="1"/>
  <c r="B1593" i="5"/>
  <c r="V1592" i="5"/>
  <c r="I1592" i="5" s="1"/>
  <c r="B1592" i="5"/>
  <c r="S1592" i="5" s="1"/>
  <c r="B1591" i="5"/>
  <c r="B1590" i="5"/>
  <c r="B1589" i="5"/>
  <c r="V1588" i="5"/>
  <c r="J1588" i="5" s="1"/>
  <c r="B1588" i="5"/>
  <c r="S1588" i="5" s="1"/>
  <c r="B1587" i="5"/>
  <c r="B1586" i="5"/>
  <c r="B1585" i="5"/>
  <c r="S1585" i="5" s="1"/>
  <c r="V1584" i="5"/>
  <c r="B1584" i="5"/>
  <c r="B1583" i="5"/>
  <c r="B1582" i="5"/>
  <c r="B1581" i="5"/>
  <c r="V1580" i="5"/>
  <c r="B1580" i="5"/>
  <c r="B1579" i="5"/>
  <c r="B1578" i="5"/>
  <c r="B1577" i="5"/>
  <c r="S1577" i="5" s="1"/>
  <c r="V1576" i="5"/>
  <c r="B1576" i="5"/>
  <c r="B1575" i="5"/>
  <c r="B1574" i="5"/>
  <c r="B1573" i="5"/>
  <c r="V1572" i="5"/>
  <c r="B1572" i="5"/>
  <c r="B1571" i="5"/>
  <c r="S1571" i="5" s="1"/>
  <c r="B1570" i="5"/>
  <c r="S1570" i="5" s="1"/>
  <c r="B1569" i="5"/>
  <c r="V1568" i="5"/>
  <c r="G1568" i="5" s="1"/>
  <c r="B1568" i="5"/>
  <c r="B1567" i="5"/>
  <c r="B1566" i="5"/>
  <c r="T1566" i="5" s="1"/>
  <c r="B1565" i="5"/>
  <c r="V1564" i="5"/>
  <c r="B1564" i="5"/>
  <c r="AB1564" i="5" s="1"/>
  <c r="B1563" i="5"/>
  <c r="T1563" i="5" s="1"/>
  <c r="B1562" i="5"/>
  <c r="B1561" i="5"/>
  <c r="V1560" i="5"/>
  <c r="B1560" i="5"/>
  <c r="B1559" i="5"/>
  <c r="T1559" i="5" s="1"/>
  <c r="B1558" i="5"/>
  <c r="B1557" i="5"/>
  <c r="T1557" i="5" s="1"/>
  <c r="V1556" i="5"/>
  <c r="J1556" i="5" s="1"/>
  <c r="B1556" i="5"/>
  <c r="S1556" i="5" s="1"/>
  <c r="B1555" i="5"/>
  <c r="B1554" i="5"/>
  <c r="B1553" i="5"/>
  <c r="V1552" i="5"/>
  <c r="B1552" i="5"/>
  <c r="B1551" i="5"/>
  <c r="B1550" i="5"/>
  <c r="B1549" i="5"/>
  <c r="V1548" i="5"/>
  <c r="B1548" i="5"/>
  <c r="B1547" i="5"/>
  <c r="B1546" i="5"/>
  <c r="B1545" i="5"/>
  <c r="S1545" i="5" s="1"/>
  <c r="V1544" i="5"/>
  <c r="B1544" i="5"/>
  <c r="B1543" i="5"/>
  <c r="B1542" i="5"/>
  <c r="B1541" i="5"/>
  <c r="V1540" i="5"/>
  <c r="B1540" i="5"/>
  <c r="B1539" i="5"/>
  <c r="S1539" i="5" s="1"/>
  <c r="B1538" i="5"/>
  <c r="S1538" i="5" s="1"/>
  <c r="B1537" i="5"/>
  <c r="V1536" i="5"/>
  <c r="B1536" i="5"/>
  <c r="B1535" i="5"/>
  <c r="B1534" i="5"/>
  <c r="B1533" i="5"/>
  <c r="T1533" i="5" s="1"/>
  <c r="V1532" i="5"/>
  <c r="G1532" i="5" s="1"/>
  <c r="B1532" i="5"/>
  <c r="B1531" i="5"/>
  <c r="S1531" i="5" s="1"/>
  <c r="B1530" i="5"/>
  <c r="AB1530" i="5" s="1"/>
  <c r="B1529" i="5"/>
  <c r="AB1529" i="5" s="1"/>
  <c r="V1528" i="5"/>
  <c r="B1528" i="5"/>
  <c r="S1528" i="5" s="1"/>
  <c r="B1527" i="5"/>
  <c r="T1527" i="5" s="1"/>
  <c r="B1526" i="5"/>
  <c r="B1525" i="5"/>
  <c r="T1525" i="5" s="1"/>
  <c r="V1524" i="5"/>
  <c r="G1524" i="5" s="1"/>
  <c r="B1524" i="5"/>
  <c r="B1523" i="5"/>
  <c r="B1522" i="5"/>
  <c r="B1521" i="5"/>
  <c r="V1520" i="5"/>
  <c r="B1520" i="5"/>
  <c r="B1519" i="5"/>
  <c r="S1519" i="5" s="1"/>
  <c r="B1518" i="5"/>
  <c r="B1517" i="5"/>
  <c r="B1516" i="5"/>
  <c r="S1516" i="5" s="1"/>
  <c r="B1515" i="5"/>
  <c r="B1514" i="5"/>
  <c r="S1514" i="5" s="1"/>
  <c r="B1513" i="5"/>
  <c r="B1512" i="5"/>
  <c r="T1512" i="5" s="1"/>
  <c r="B1511" i="5"/>
  <c r="B1510" i="5"/>
  <c r="B1509" i="5"/>
  <c r="B1508" i="5"/>
  <c r="AB1508" i="5" s="1"/>
  <c r="B1507" i="5"/>
  <c r="B1506" i="5"/>
  <c r="AB1506" i="5" s="1"/>
  <c r="B1505" i="5"/>
  <c r="S1505" i="5" s="1"/>
  <c r="B1504" i="5"/>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B1482" i="5"/>
  <c r="B1481" i="5"/>
  <c r="B1480" i="5"/>
  <c r="B1479" i="5"/>
  <c r="B1478" i="5"/>
  <c r="B1477" i="5"/>
  <c r="S1477" i="5" s="1"/>
  <c r="B1476" i="5"/>
  <c r="S1476" i="5" s="1"/>
  <c r="B1475" i="5"/>
  <c r="AB1475" i="5" s="1"/>
  <c r="B1474" i="5"/>
  <c r="B1473" i="5"/>
  <c r="B1472" i="5"/>
  <c r="B1471" i="5"/>
  <c r="AB1471" i="5" s="1"/>
  <c r="B1470" i="5"/>
  <c r="B1469" i="5"/>
  <c r="AB1469" i="5" s="1"/>
  <c r="B1468" i="5"/>
  <c r="S1468" i="5" s="1"/>
  <c r="B1467" i="5"/>
  <c r="B1466" i="5"/>
  <c r="B1465" i="5"/>
  <c r="B1464" i="5"/>
  <c r="V1463" i="5"/>
  <c r="B1463" i="5"/>
  <c r="S1463" i="5" s="1"/>
  <c r="B1462" i="5"/>
  <c r="B1461" i="5"/>
  <c r="B1460" i="5"/>
  <c r="B1459" i="5"/>
  <c r="B1458" i="5"/>
  <c r="AB1458" i="5" s="1"/>
  <c r="B1457" i="5"/>
  <c r="AB1457" i="5" s="1"/>
  <c r="V1456" i="5"/>
  <c r="B1456" i="5"/>
  <c r="T1456" i="5" s="1"/>
  <c r="B1455" i="5"/>
  <c r="B1454" i="5"/>
  <c r="S1454" i="5" s="1"/>
  <c r="B1453" i="5"/>
  <c r="T1453" i="5" s="1"/>
  <c r="B1452" i="5"/>
  <c r="B1451" i="5"/>
  <c r="B1450" i="5"/>
  <c r="B1449" i="5"/>
  <c r="V1448" i="5"/>
  <c r="J1448" i="5" s="1"/>
  <c r="B1448" i="5"/>
  <c r="V1447" i="5"/>
  <c r="B1447" i="5"/>
  <c r="B1446" i="5"/>
  <c r="B1445" i="5"/>
  <c r="S1445" i="5" s="1"/>
  <c r="B1444" i="5"/>
  <c r="AB1444" i="5" s="1"/>
  <c r="B1443" i="5"/>
  <c r="AB1443" i="5" s="1"/>
  <c r="B1442" i="5"/>
  <c r="B1441" i="5"/>
  <c r="B1440" i="5"/>
  <c r="S1440" i="5" s="1"/>
  <c r="B1439" i="5"/>
  <c r="B1438" i="5"/>
  <c r="T1438" i="5" s="1"/>
  <c r="B1437" i="5"/>
  <c r="B1436" i="5"/>
  <c r="T1436" i="5" s="1"/>
  <c r="B1435" i="5"/>
  <c r="B1434" i="5"/>
  <c r="B1433" i="5"/>
  <c r="AB1433" i="5" s="1"/>
  <c r="B1432" i="5"/>
  <c r="V1431" i="5"/>
  <c r="B1431" i="5"/>
  <c r="B1430" i="5"/>
  <c r="T1430" i="5" s="1"/>
  <c r="B1429" i="5"/>
  <c r="B1428" i="5"/>
  <c r="B1427" i="5"/>
  <c r="S1427" i="5" s="1"/>
  <c r="B1426" i="5"/>
  <c r="B1425" i="5"/>
  <c r="B1424" i="5"/>
  <c r="V1423" i="5"/>
  <c r="R1423" i="5" s="1"/>
  <c r="B1423" i="5"/>
  <c r="B1422" i="5"/>
  <c r="B1421" i="5"/>
  <c r="B1420" i="5"/>
  <c r="V1419" i="5"/>
  <c r="F1419" i="5" s="1"/>
  <c r="B1419" i="5"/>
  <c r="B1418" i="5"/>
  <c r="V1417" i="5"/>
  <c r="B1417" i="5"/>
  <c r="V1416" i="5"/>
  <c r="H1416" i="5" s="1"/>
  <c r="B1416" i="5"/>
  <c r="V1415" i="5"/>
  <c r="F1415" i="5" s="1"/>
  <c r="B1415" i="5"/>
  <c r="S1415" i="5" s="1"/>
  <c r="B1414" i="5"/>
  <c r="B1413" i="5"/>
  <c r="T1413" i="5" s="1"/>
  <c r="B1412" i="5"/>
  <c r="AB1412" i="5" s="1"/>
  <c r="V1411" i="5"/>
  <c r="B1411" i="5"/>
  <c r="B1410" i="5"/>
  <c r="V1409" i="5"/>
  <c r="F1409" i="5" s="1"/>
  <c r="B1409" i="5"/>
  <c r="B1408" i="5"/>
  <c r="V1407" i="5"/>
  <c r="B1407" i="5"/>
  <c r="AB1407" i="5" s="1"/>
  <c r="B1406" i="5"/>
  <c r="B1405" i="5"/>
  <c r="V1404" i="5"/>
  <c r="R1404" i="5" s="1"/>
  <c r="B1404" i="5"/>
  <c r="AB1404" i="5" s="1"/>
  <c r="V1403" i="5"/>
  <c r="F1403" i="5" s="1"/>
  <c r="B1403" i="5"/>
  <c r="AB1403" i="5" s="1"/>
  <c r="B1402" i="5"/>
  <c r="V1401" i="5"/>
  <c r="B1401" i="5"/>
  <c r="V1400" i="5"/>
  <c r="B1400" i="5"/>
  <c r="V1399" i="5"/>
  <c r="F1399" i="5" s="1"/>
  <c r="B1399" i="5"/>
  <c r="B1398" i="5"/>
  <c r="B1397" i="5"/>
  <c r="T1397" i="5" s="1"/>
  <c r="V1396" i="5"/>
  <c r="B1396" i="5"/>
  <c r="AB1396" i="5" s="1"/>
  <c r="V1395" i="5"/>
  <c r="F1395" i="5" s="1"/>
  <c r="B1395" i="5"/>
  <c r="B1394" i="5"/>
  <c r="V1393" i="5"/>
  <c r="B1393" i="5"/>
  <c r="AB1393" i="5" s="1"/>
  <c r="V1392" i="5"/>
  <c r="B1392" i="5"/>
  <c r="AB1392" i="5" s="1"/>
  <c r="V1391" i="5"/>
  <c r="B1391" i="5"/>
  <c r="B1390" i="5"/>
  <c r="B1389" i="5"/>
  <c r="T1389" i="5" s="1"/>
  <c r="B1388" i="5"/>
  <c r="AB1388" i="5" s="1"/>
  <c r="V1387" i="5"/>
  <c r="B1387" i="5"/>
  <c r="B1386" i="5"/>
  <c r="T1386" i="5" s="1"/>
  <c r="V1385" i="5"/>
  <c r="I1385" i="5" s="1"/>
  <c r="B1385" i="5"/>
  <c r="T1385" i="5" s="1"/>
  <c r="V1384" i="5"/>
  <c r="B1384" i="5"/>
  <c r="AB1384" i="5" s="1"/>
  <c r="V1383" i="5"/>
  <c r="B1383" i="5"/>
  <c r="AB1383" i="5" s="1"/>
  <c r="B1382" i="5"/>
  <c r="B1381" i="5"/>
  <c r="V1380" i="5"/>
  <c r="B1380" i="5"/>
  <c r="AB1380" i="5" s="1"/>
  <c r="V1379" i="5"/>
  <c r="B1379" i="5"/>
  <c r="S1379" i="5" s="1"/>
  <c r="B1378" i="5"/>
  <c r="V1377" i="5"/>
  <c r="B1377" i="5"/>
  <c r="V1376" i="5"/>
  <c r="B1376" i="5"/>
  <c r="AB1376" i="5" s="1"/>
  <c r="V1375" i="5"/>
  <c r="B1375" i="5"/>
  <c r="AB1375" i="5" s="1"/>
  <c r="B1374" i="5"/>
  <c r="B1373" i="5"/>
  <c r="V1372" i="5"/>
  <c r="F1372" i="5" s="1"/>
  <c r="B1372" i="5"/>
  <c r="V1371" i="5"/>
  <c r="G1371" i="5" s="1"/>
  <c r="B1371" i="5"/>
  <c r="T1371" i="5" s="1"/>
  <c r="B1370" i="5"/>
  <c r="V1369" i="5"/>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V1356" i="5"/>
  <c r="R1356" i="5" s="1"/>
  <c r="B1356" i="5"/>
  <c r="B1355" i="5"/>
  <c r="B1354" i="5"/>
  <c r="B1353" i="5"/>
  <c r="B1352" i="5"/>
  <c r="T1352" i="5" s="1"/>
  <c r="V1351" i="5"/>
  <c r="B1351" i="5"/>
  <c r="B1350" i="5"/>
  <c r="T1350" i="5" s="1"/>
  <c r="B1349" i="5"/>
  <c r="V1348" i="5"/>
  <c r="B1348" i="5"/>
  <c r="V1347" i="5"/>
  <c r="J1347" i="5" s="1"/>
  <c r="B1347" i="5"/>
  <c r="B1346" i="5"/>
  <c r="V1345" i="5"/>
  <c r="J1345" i="5" s="1"/>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B1329" i="5"/>
  <c r="B1328" i="5"/>
  <c r="V1327" i="5"/>
  <c r="R1327" i="5" s="1"/>
  <c r="B1327" i="5"/>
  <c r="B1326" i="5"/>
  <c r="B1325" i="5"/>
  <c r="B1324" i="5"/>
  <c r="V1323" i="5"/>
  <c r="B1323" i="5"/>
  <c r="B1322" i="5"/>
  <c r="V1321" i="5"/>
  <c r="H1321" i="5" s="1"/>
  <c r="B1321" i="5"/>
  <c r="B1320" i="5"/>
  <c r="V1319" i="5"/>
  <c r="G1319" i="5" s="1"/>
  <c r="B1319" i="5"/>
  <c r="S1319" i="5" s="1"/>
  <c r="B1318" i="5"/>
  <c r="B1317" i="5"/>
  <c r="B1316" i="5"/>
  <c r="AB1316" i="5" s="1"/>
  <c r="V1315" i="5"/>
  <c r="J1315" i="5" s="1"/>
  <c r="B1315" i="5"/>
  <c r="B1314" i="5"/>
  <c r="S1314" i="5" s="1"/>
  <c r="V1313" i="5"/>
  <c r="B1313" i="5"/>
  <c r="B1312" i="5"/>
  <c r="AB1312" i="5" s="1"/>
  <c r="V1311" i="5"/>
  <c r="B1311" i="5"/>
  <c r="B1310" i="5"/>
  <c r="B1309" i="5"/>
  <c r="T1309" i="5" s="1"/>
  <c r="B1308" i="5"/>
  <c r="V1307" i="5"/>
  <c r="B1307" i="5"/>
  <c r="B1306" i="5"/>
  <c r="V1305" i="5"/>
  <c r="B1305" i="5"/>
  <c r="B1304" i="5"/>
  <c r="AB1304" i="5" s="1"/>
  <c r="V1303" i="5"/>
  <c r="J1303" i="5" s="1"/>
  <c r="B1303" i="5"/>
  <c r="B1302" i="5"/>
  <c r="B1301" i="5"/>
  <c r="B1300" i="5"/>
  <c r="AB1300" i="5" s="1"/>
  <c r="V1299" i="5"/>
  <c r="B1299" i="5"/>
  <c r="B1298" i="5"/>
  <c r="V1297" i="5"/>
  <c r="B1297" i="5"/>
  <c r="B1296" i="5"/>
  <c r="V1295" i="5"/>
  <c r="E1295" i="5" s="1"/>
  <c r="X1295" i="5" s="1"/>
  <c r="B1295" i="5"/>
  <c r="AB1295" i="5" s="1"/>
  <c r="B1294" i="5"/>
  <c r="B1293" i="5"/>
  <c r="B1292" i="5"/>
  <c r="AB1292" i="5" s="1"/>
  <c r="B1291" i="5"/>
  <c r="S1291" i="5" s="1"/>
  <c r="B1290" i="5"/>
  <c r="V1289" i="5"/>
  <c r="B1289" i="5"/>
  <c r="B1288" i="5"/>
  <c r="AB1288" i="5" s="1"/>
  <c r="V1287" i="5"/>
  <c r="B1287" i="5"/>
  <c r="B1286" i="5"/>
  <c r="B1285" i="5"/>
  <c r="B1284" i="5"/>
  <c r="V1283" i="5"/>
  <c r="B1283" i="5"/>
  <c r="T1283" i="5" s="1"/>
  <c r="B1282" i="5"/>
  <c r="S1282" i="5" s="1"/>
  <c r="V1281" i="5"/>
  <c r="R1281" i="5" s="1"/>
  <c r="B1281" i="5"/>
  <c r="B1280" i="5"/>
  <c r="AB1280" i="5" s="1"/>
  <c r="V1279" i="5"/>
  <c r="B1279" i="5"/>
  <c r="B1278" i="5"/>
  <c r="B1277" i="5"/>
  <c r="B1276" i="5"/>
  <c r="AB1276" i="5" s="1"/>
  <c r="V1275" i="5"/>
  <c r="B1275" i="5"/>
  <c r="B1274" i="5"/>
  <c r="T1274" i="5" s="1"/>
  <c r="V1273" i="5"/>
  <c r="R1273" i="5" s="1"/>
  <c r="B1273" i="5"/>
  <c r="B1272" i="5"/>
  <c r="V1271" i="5"/>
  <c r="H1271" i="5" s="1"/>
  <c r="B1271" i="5"/>
  <c r="B1270" i="5"/>
  <c r="B1269" i="5"/>
  <c r="B1268" i="5"/>
  <c r="AB1268" i="5" s="1"/>
  <c r="V1267" i="5"/>
  <c r="E1267" i="5" s="1"/>
  <c r="X1267" i="5" s="1"/>
  <c r="B1267" i="5"/>
  <c r="B1266" i="5"/>
  <c r="V1265" i="5"/>
  <c r="J1265" i="5" s="1"/>
  <c r="B1265" i="5"/>
  <c r="B1264" i="5"/>
  <c r="B1263" i="5"/>
  <c r="B1262" i="5"/>
  <c r="S1262" i="5" s="1"/>
  <c r="B1261" i="5"/>
  <c r="B1260" i="5"/>
  <c r="B1259" i="5"/>
  <c r="B1258" i="5"/>
  <c r="S1258" i="5" s="1"/>
  <c r="V1257" i="5"/>
  <c r="H1257" i="5" s="1"/>
  <c r="B1257" i="5"/>
  <c r="B1256" i="5"/>
  <c r="B1255" i="5"/>
  <c r="S1255" i="5" s="1"/>
  <c r="B1254" i="5"/>
  <c r="B1253" i="5"/>
  <c r="B1252" i="5"/>
  <c r="B1251" i="5"/>
  <c r="B1250" i="5"/>
  <c r="V1249" i="5"/>
  <c r="B1249" i="5"/>
  <c r="B1248" i="5"/>
  <c r="AB1248" i="5" s="1"/>
  <c r="B1247" i="5"/>
  <c r="B1246" i="5"/>
  <c r="B1245" i="5"/>
  <c r="S1245" i="5" s="1"/>
  <c r="B1244" i="5"/>
  <c r="AB1244" i="5" s="1"/>
  <c r="B1243" i="5"/>
  <c r="B1242" i="5"/>
  <c r="V1241" i="5"/>
  <c r="B1241" i="5"/>
  <c r="B1240" i="5"/>
  <c r="B1239" i="5"/>
  <c r="B1238" i="5"/>
  <c r="B1237" i="5"/>
  <c r="B1236" i="5"/>
  <c r="AB1236" i="5" s="1"/>
  <c r="B1235" i="5"/>
  <c r="B1234" i="5"/>
  <c r="S1234" i="5" s="1"/>
  <c r="V1233" i="5"/>
  <c r="B1233" i="5"/>
  <c r="B1232" i="5"/>
  <c r="S1232" i="5" s="1"/>
  <c r="B1231" i="5"/>
  <c r="B1230" i="5"/>
  <c r="B1229" i="5"/>
  <c r="B1228" i="5"/>
  <c r="B1227" i="5"/>
  <c r="B1226" i="5"/>
  <c r="V1225" i="5"/>
  <c r="G1225" i="5" s="1"/>
  <c r="B1225" i="5"/>
  <c r="B1224" i="5"/>
  <c r="AB1224" i="5" s="1"/>
  <c r="B1223" i="5"/>
  <c r="B1222" i="5"/>
  <c r="S1222" i="5" s="1"/>
  <c r="B1221" i="5"/>
  <c r="S1221" i="5" s="1"/>
  <c r="B1220" i="5"/>
  <c r="AB1220" i="5" s="1"/>
  <c r="B1219" i="5"/>
  <c r="B1218" i="5"/>
  <c r="V1217" i="5"/>
  <c r="B1217" i="5"/>
  <c r="B1216" i="5"/>
  <c r="AB1216" i="5" s="1"/>
  <c r="B1215" i="5"/>
  <c r="B1214" i="5"/>
  <c r="B1213" i="5"/>
  <c r="B1212" i="5"/>
  <c r="AB1212" i="5" s="1"/>
  <c r="B1211" i="5"/>
  <c r="B1210" i="5"/>
  <c r="V1209" i="5"/>
  <c r="B1209" i="5"/>
  <c r="AB1209" i="5" s="1"/>
  <c r="B1208" i="5"/>
  <c r="AB1208" i="5" s="1"/>
  <c r="B1207" i="5"/>
  <c r="B1206" i="5"/>
  <c r="B1205" i="5"/>
  <c r="B1204" i="5"/>
  <c r="B1203" i="5"/>
  <c r="B1202" i="5"/>
  <c r="V1201" i="5"/>
  <c r="H1201" i="5" s="1"/>
  <c r="B1201" i="5"/>
  <c r="B1200" i="5"/>
  <c r="B1199" i="5"/>
  <c r="B1198" i="5"/>
  <c r="S1198" i="5" s="1"/>
  <c r="B1197" i="5"/>
  <c r="B1196" i="5"/>
  <c r="S1196" i="5" s="1"/>
  <c r="B1195" i="5"/>
  <c r="B1194" i="5"/>
  <c r="V1193" i="5"/>
  <c r="B1193" i="5"/>
  <c r="B1192" i="5"/>
  <c r="AB1192" i="5" s="1"/>
  <c r="B1191" i="5"/>
  <c r="S1191" i="5" s="1"/>
  <c r="B1190" i="5"/>
  <c r="B1189" i="5"/>
  <c r="S1189" i="5" s="1"/>
  <c r="B1188" i="5"/>
  <c r="AB1188" i="5" s="1"/>
  <c r="B1187" i="5"/>
  <c r="B1186" i="5"/>
  <c r="S1186" i="5" s="1"/>
  <c r="V1185" i="5"/>
  <c r="B1185" i="5"/>
  <c r="B1184" i="5"/>
  <c r="AB1184" i="5" s="1"/>
  <c r="B1183" i="5"/>
  <c r="B1182" i="5"/>
  <c r="T1182" i="5" s="1"/>
  <c r="B1181" i="5"/>
  <c r="B1180" i="5"/>
  <c r="B1179" i="5"/>
  <c r="B1178" i="5"/>
  <c r="V1177" i="5"/>
  <c r="B1177" i="5"/>
  <c r="B1176" i="5"/>
  <c r="B1175" i="5"/>
  <c r="B1174" i="5"/>
  <c r="T1174" i="5" s="1"/>
  <c r="B1173" i="5"/>
  <c r="S1173" i="5" s="1"/>
  <c r="B1172" i="5"/>
  <c r="AB1172" i="5" s="1"/>
  <c r="B1171" i="5"/>
  <c r="B1170" i="5"/>
  <c r="V1169" i="5"/>
  <c r="B1169" i="5"/>
  <c r="B1168" i="5"/>
  <c r="V1167" i="5"/>
  <c r="B1167" i="5"/>
  <c r="B1166" i="5"/>
  <c r="T1166" i="5" s="1"/>
  <c r="B1165" i="5"/>
  <c r="B1164" i="5"/>
  <c r="T1164" i="5" s="1"/>
  <c r="V1163" i="5"/>
  <c r="B1163" i="5"/>
  <c r="B1162" i="5"/>
  <c r="V1161" i="5"/>
  <c r="B1161" i="5"/>
  <c r="V1160" i="5"/>
  <c r="B1160" i="5"/>
  <c r="V1159" i="5"/>
  <c r="E1159" i="5" s="1"/>
  <c r="X1159" i="5" s="1"/>
  <c r="B1159" i="5"/>
  <c r="S1159" i="5" s="1"/>
  <c r="B1158" i="5"/>
  <c r="B1157" i="5"/>
  <c r="V1156" i="5"/>
  <c r="B1156" i="5"/>
  <c r="S1156" i="5" s="1"/>
  <c r="V1155" i="5"/>
  <c r="B1155" i="5"/>
  <c r="B1154" i="5"/>
  <c r="V1153" i="5"/>
  <c r="R1153" i="5" s="1"/>
  <c r="B1153" i="5"/>
  <c r="AB1153" i="5" s="1"/>
  <c r="V1152" i="5"/>
  <c r="B1152" i="5"/>
  <c r="V1151" i="5"/>
  <c r="B1151" i="5"/>
  <c r="B1150" i="5"/>
  <c r="B1149" i="5"/>
  <c r="V1148" i="5"/>
  <c r="I1148" i="5" s="1"/>
  <c r="B1148" i="5"/>
  <c r="V1147" i="5"/>
  <c r="B1147" i="5"/>
  <c r="T1147" i="5" s="1"/>
  <c r="B1146" i="5"/>
  <c r="V1145" i="5"/>
  <c r="E1145" i="5" s="1"/>
  <c r="X1145" i="5" s="1"/>
  <c r="B1145" i="5"/>
  <c r="AB1145" i="5" s="1"/>
  <c r="V1144" i="5"/>
  <c r="B1144" i="5"/>
  <c r="S1144" i="5" s="1"/>
  <c r="V1143" i="5"/>
  <c r="B1143" i="5"/>
  <c r="B1142" i="5"/>
  <c r="B1141" i="5"/>
  <c r="V1140" i="5"/>
  <c r="B1140" i="5"/>
  <c r="V1139" i="5"/>
  <c r="E1139" i="5" s="1"/>
  <c r="X1139" i="5" s="1"/>
  <c r="B1139" i="5"/>
  <c r="T1139" i="5" s="1"/>
  <c r="B1138" i="5"/>
  <c r="T1138" i="5" s="1"/>
  <c r="V1137" i="5"/>
  <c r="B1137" i="5"/>
  <c r="V1136" i="5"/>
  <c r="E1136" i="5" s="1"/>
  <c r="X1136" i="5" s="1"/>
  <c r="B1136" i="5"/>
  <c r="V1135" i="5"/>
  <c r="B1135" i="5"/>
  <c r="S1135" i="5" s="1"/>
  <c r="B1134" i="5"/>
  <c r="S1134" i="5" s="1"/>
  <c r="B1133" i="5"/>
  <c r="V1132" i="5"/>
  <c r="R1132" i="5" s="1"/>
  <c r="B1132" i="5"/>
  <c r="V1131" i="5"/>
  <c r="B1131" i="5"/>
  <c r="B1130" i="5"/>
  <c r="V1129" i="5"/>
  <c r="I1129" i="5" s="1"/>
  <c r="B1129" i="5"/>
  <c r="T1129" i="5" s="1"/>
  <c r="B1128" i="5"/>
  <c r="V1127" i="5"/>
  <c r="B1127" i="5"/>
  <c r="T1127" i="5" s="1"/>
  <c r="B1126" i="5"/>
  <c r="T1126" i="5" s="1"/>
  <c r="B1125" i="5"/>
  <c r="V1124" i="5"/>
  <c r="B1124" i="5"/>
  <c r="V1123" i="5"/>
  <c r="B1123" i="5"/>
  <c r="AB1123" i="5" s="1"/>
  <c r="B1122" i="5"/>
  <c r="AB1122" i="5" s="1"/>
  <c r="V1121" i="5"/>
  <c r="B1121" i="5"/>
  <c r="T1121" i="5" s="1"/>
  <c r="B1120" i="5"/>
  <c r="V1119" i="5"/>
  <c r="B1119" i="5"/>
  <c r="B1118" i="5"/>
  <c r="T1118" i="5" s="1"/>
  <c r="B1117" i="5"/>
  <c r="V1116" i="5"/>
  <c r="I1116" i="5" s="1"/>
  <c r="B1116" i="5"/>
  <c r="V1115" i="5"/>
  <c r="B1115" i="5"/>
  <c r="B1114" i="5"/>
  <c r="V1113" i="5"/>
  <c r="I1113" i="5" s="1"/>
  <c r="B1113" i="5"/>
  <c r="V1112" i="5"/>
  <c r="B1112" i="5"/>
  <c r="V1111" i="5"/>
  <c r="B1111" i="5"/>
  <c r="B1110" i="5"/>
  <c r="S1110" i="5" s="1"/>
  <c r="B1109" i="5"/>
  <c r="V1108" i="5"/>
  <c r="B1108" i="5"/>
  <c r="V1107" i="5"/>
  <c r="B1107" i="5"/>
  <c r="S1107" i="5" s="1"/>
  <c r="B1106" i="5"/>
  <c r="V1105" i="5"/>
  <c r="R1105" i="5" s="1"/>
  <c r="B1105" i="5"/>
  <c r="B1104" i="5"/>
  <c r="V1103" i="5"/>
  <c r="E1103" i="5" s="1"/>
  <c r="X1103" i="5" s="1"/>
  <c r="B1103" i="5"/>
  <c r="B1102" i="5"/>
  <c r="B1101" i="5"/>
  <c r="T1101" i="5" s="1"/>
  <c r="V1100" i="5"/>
  <c r="B1100" i="5"/>
  <c r="V1099" i="5"/>
  <c r="F1099" i="5" s="1"/>
  <c r="B1099" i="5"/>
  <c r="AB1099" i="5" s="1"/>
  <c r="B1098" i="5"/>
  <c r="V1097" i="5"/>
  <c r="B1097" i="5"/>
  <c r="AB1097" i="5" s="1"/>
  <c r="B1096" i="5"/>
  <c r="V1095" i="5"/>
  <c r="B1095" i="5"/>
  <c r="B1094" i="5"/>
  <c r="S1094" i="5" s="1"/>
  <c r="B1093" i="5"/>
  <c r="T1093" i="5" s="1"/>
  <c r="V1092" i="5"/>
  <c r="J1092" i="5" s="1"/>
  <c r="B1092" i="5"/>
  <c r="V1091" i="5"/>
  <c r="B1091" i="5"/>
  <c r="S1091" i="5" s="1"/>
  <c r="B1090" i="5"/>
  <c r="V1089" i="5"/>
  <c r="B1089" i="5"/>
  <c r="T1089" i="5" s="1"/>
  <c r="V1088" i="5"/>
  <c r="B1088" i="5"/>
  <c r="T1088" i="5" s="1"/>
  <c r="V1087" i="5"/>
  <c r="R1087" i="5" s="1"/>
  <c r="B1087" i="5"/>
  <c r="B1086" i="5"/>
  <c r="B1085" i="5"/>
  <c r="V1084" i="5"/>
  <c r="H1084" i="5" s="1"/>
  <c r="B1084" i="5"/>
  <c r="AB1084" i="5" s="1"/>
  <c r="B1083" i="5"/>
  <c r="B1082" i="5"/>
  <c r="B1081" i="5"/>
  <c r="V1080" i="5"/>
  <c r="E1080" i="5" s="1"/>
  <c r="X1080" i="5" s="1"/>
  <c r="B1080" i="5"/>
  <c r="B1079" i="5"/>
  <c r="B1078" i="5"/>
  <c r="T1078" i="5" s="1"/>
  <c r="B1077" i="5"/>
  <c r="V1076" i="5"/>
  <c r="B1076" i="5"/>
  <c r="B1075" i="5"/>
  <c r="B1074" i="5"/>
  <c r="S1074" i="5" s="1"/>
  <c r="B1073" i="5"/>
  <c r="V1072" i="5"/>
  <c r="B1072" i="5"/>
  <c r="S1072" i="5" s="1"/>
  <c r="B1071" i="5"/>
  <c r="AB1071" i="5" s="1"/>
  <c r="B1070" i="5"/>
  <c r="S1070" i="5" s="1"/>
  <c r="B1069" i="5"/>
  <c r="V1068" i="5"/>
  <c r="B1068" i="5"/>
  <c r="B1067" i="5"/>
  <c r="B1066" i="5"/>
  <c r="B1065" i="5"/>
  <c r="V1064" i="5"/>
  <c r="J1064" i="5" s="1"/>
  <c r="B1064" i="5"/>
  <c r="B1063" i="5"/>
  <c r="B1062" i="5"/>
  <c r="S1062" i="5" s="1"/>
  <c r="B1061" i="5"/>
  <c r="S1061" i="5" s="1"/>
  <c r="V1060" i="5"/>
  <c r="B1060" i="5"/>
  <c r="AB1060" i="5" s="1"/>
  <c r="B1059" i="5"/>
  <c r="AB1059" i="5" s="1"/>
  <c r="B1058" i="5"/>
  <c r="T1058" i="5" s="1"/>
  <c r="B1057" i="5"/>
  <c r="V1056" i="5"/>
  <c r="B1056" i="5"/>
  <c r="B1055" i="5"/>
  <c r="B1054" i="5"/>
  <c r="B1053" i="5"/>
  <c r="S1053" i="5" s="1"/>
  <c r="V1052" i="5"/>
  <c r="B1052" i="5"/>
  <c r="AB1052" i="5" s="1"/>
  <c r="B1051" i="5"/>
  <c r="B1050" i="5"/>
  <c r="S1050" i="5" s="1"/>
  <c r="B1049" i="5"/>
  <c r="T1049" i="5" s="1"/>
  <c r="V1048" i="5"/>
  <c r="B1048" i="5"/>
  <c r="AB1048" i="5" s="1"/>
  <c r="B1047" i="5"/>
  <c r="S1047" i="5" s="1"/>
  <c r="B1046" i="5"/>
  <c r="T1046" i="5" s="1"/>
  <c r="B1045" i="5"/>
  <c r="V1044" i="5"/>
  <c r="B1044" i="5"/>
  <c r="S1044" i="5" s="1"/>
  <c r="B1043" i="5"/>
  <c r="B1042" i="5"/>
  <c r="B1041" i="5"/>
  <c r="V1040" i="5"/>
  <c r="B1040" i="5"/>
  <c r="T1040" i="5" s="1"/>
  <c r="B1039" i="5"/>
  <c r="B1038" i="5"/>
  <c r="B1037" i="5"/>
  <c r="T1037" i="5" s="1"/>
  <c r="V1036" i="5"/>
  <c r="B1036" i="5"/>
  <c r="B1035" i="5"/>
  <c r="AB1035" i="5" s="1"/>
  <c r="B1034" i="5"/>
  <c r="S1034" i="5" s="1"/>
  <c r="B1033" i="5"/>
  <c r="V1032" i="5"/>
  <c r="F1032" i="5" s="1"/>
  <c r="B1032" i="5"/>
  <c r="B1031" i="5"/>
  <c r="B1030" i="5"/>
  <c r="S1030" i="5" s="1"/>
  <c r="B1029" i="5"/>
  <c r="V1028" i="5"/>
  <c r="H1028" i="5" s="1"/>
  <c r="B1028" i="5"/>
  <c r="B1027" i="5"/>
  <c r="B1026" i="5"/>
  <c r="T1026" i="5" s="1"/>
  <c r="B1025" i="5"/>
  <c r="V1024" i="5"/>
  <c r="B1024" i="5"/>
  <c r="AB1024" i="5" s="1"/>
  <c r="B1023" i="5"/>
  <c r="B1022" i="5"/>
  <c r="B1021" i="5"/>
  <c r="V1020" i="5"/>
  <c r="J1020" i="5" s="1"/>
  <c r="B1020" i="5"/>
  <c r="B1019" i="5"/>
  <c r="B1018" i="5"/>
  <c r="S1018" i="5" s="1"/>
  <c r="B1017" i="5"/>
  <c r="V1016" i="5"/>
  <c r="B1016" i="5"/>
  <c r="B1015" i="5"/>
  <c r="B1014" i="5"/>
  <c r="S1014" i="5" s="1"/>
  <c r="B1013" i="5"/>
  <c r="V1012" i="5"/>
  <c r="B1012" i="5"/>
  <c r="T1012" i="5" s="1"/>
  <c r="B1011" i="5"/>
  <c r="B1010" i="5"/>
  <c r="T1010" i="5" s="1"/>
  <c r="B1009" i="5"/>
  <c r="V1008" i="5"/>
  <c r="B1008" i="5"/>
  <c r="S1008" i="5" s="1"/>
  <c r="B1007" i="5"/>
  <c r="B1006" i="5"/>
  <c r="B1005" i="5"/>
  <c r="V1004" i="5"/>
  <c r="B1004" i="5"/>
  <c r="B1003" i="5"/>
  <c r="S1003" i="5" s="1"/>
  <c r="B1002" i="5"/>
  <c r="B1001" i="5"/>
  <c r="V1000" i="5"/>
  <c r="B1000" i="5"/>
  <c r="B999" i="5"/>
  <c r="B998" i="5"/>
  <c r="B997" i="5"/>
  <c r="V996" i="5"/>
  <c r="J996" i="5" s="1"/>
  <c r="B996" i="5"/>
  <c r="AB996" i="5" s="1"/>
  <c r="B995" i="5"/>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S976" i="5" s="1"/>
  <c r="B975" i="5"/>
  <c r="B974" i="5"/>
  <c r="S974" i="5" s="1"/>
  <c r="B973" i="5"/>
  <c r="V972" i="5"/>
  <c r="B972" i="5"/>
  <c r="T972" i="5" s="1"/>
  <c r="B971" i="5"/>
  <c r="B970" i="5"/>
  <c r="B969" i="5"/>
  <c r="V968" i="5"/>
  <c r="E968" i="5" s="1"/>
  <c r="X968" i="5" s="1"/>
  <c r="B968" i="5"/>
  <c r="AB968" i="5" s="1"/>
  <c r="B967" i="5"/>
  <c r="S967" i="5" s="1"/>
  <c r="B966" i="5"/>
  <c r="T966" i="5" s="1"/>
  <c r="B965" i="5"/>
  <c r="S965" i="5" s="1"/>
  <c r="V964" i="5"/>
  <c r="B964" i="5"/>
  <c r="B963" i="5"/>
  <c r="T963" i="5" s="1"/>
  <c r="B962" i="5"/>
  <c r="B961" i="5"/>
  <c r="AB961" i="5" s="1"/>
  <c r="V960" i="5"/>
  <c r="B960" i="5"/>
  <c r="V959" i="5"/>
  <c r="E959" i="5" s="1"/>
  <c r="X959" i="5" s="1"/>
  <c r="B959" i="5"/>
  <c r="B958" i="5"/>
  <c r="B957" i="5"/>
  <c r="B956" i="5"/>
  <c r="B955" i="5"/>
  <c r="AB955" i="5" s="1"/>
  <c r="B954" i="5"/>
  <c r="B953" i="5"/>
  <c r="S953" i="5" s="1"/>
  <c r="V952" i="5"/>
  <c r="B952" i="5"/>
  <c r="S952" i="5" s="1"/>
  <c r="B951" i="5"/>
  <c r="B950" i="5"/>
  <c r="B949" i="5"/>
  <c r="B948" i="5"/>
  <c r="B947" i="5"/>
  <c r="T947" i="5" s="1"/>
  <c r="B946" i="5"/>
  <c r="B945" i="5"/>
  <c r="T945" i="5" s="1"/>
  <c r="V944" i="5"/>
  <c r="B944" i="5"/>
  <c r="B943" i="5"/>
  <c r="B942" i="5"/>
  <c r="S942" i="5" s="1"/>
  <c r="B941" i="5"/>
  <c r="S941" i="5" s="1"/>
  <c r="V940" i="5"/>
  <c r="F940" i="5" s="1"/>
  <c r="B940" i="5"/>
  <c r="V939" i="5"/>
  <c r="B939" i="5"/>
  <c r="S939" i="5" s="1"/>
  <c r="B938" i="5"/>
  <c r="B937" i="5"/>
  <c r="AB937" i="5" s="1"/>
  <c r="B936" i="5"/>
  <c r="V935" i="5"/>
  <c r="B935" i="5"/>
  <c r="B934" i="5"/>
  <c r="B933" i="5"/>
  <c r="T933" i="5" s="1"/>
  <c r="V932" i="5"/>
  <c r="J932" i="5" s="1"/>
  <c r="B932" i="5"/>
  <c r="V931" i="5"/>
  <c r="B931" i="5"/>
  <c r="B930" i="5"/>
  <c r="B929" i="5"/>
  <c r="T929" i="5" s="1"/>
  <c r="B928" i="5"/>
  <c r="B927" i="5"/>
  <c r="AB927" i="5" s="1"/>
  <c r="B926" i="5"/>
  <c r="B925" i="5"/>
  <c r="S925" i="5" s="1"/>
  <c r="B924" i="5"/>
  <c r="B923" i="5"/>
  <c r="T923" i="5" s="1"/>
  <c r="B922" i="5"/>
  <c r="T922" i="5" s="1"/>
  <c r="B921" i="5"/>
  <c r="B920" i="5"/>
  <c r="S920" i="5" s="1"/>
  <c r="B919" i="5"/>
  <c r="AB919" i="5" s="1"/>
  <c r="B918" i="5"/>
  <c r="B917" i="5"/>
  <c r="S917" i="5" s="1"/>
  <c r="V916" i="5"/>
  <c r="B916" i="5"/>
  <c r="T916" i="5" s="1"/>
  <c r="V915" i="5"/>
  <c r="B915" i="5"/>
  <c r="B914" i="5"/>
  <c r="S914" i="5" s="1"/>
  <c r="B913" i="5"/>
  <c r="T913" i="5" s="1"/>
  <c r="B912" i="5"/>
  <c r="B911" i="5"/>
  <c r="B910" i="5"/>
  <c r="T910" i="5" s="1"/>
  <c r="B909" i="5"/>
  <c r="S909" i="5" s="1"/>
  <c r="V908" i="5"/>
  <c r="G908" i="5" s="1"/>
  <c r="B908" i="5"/>
  <c r="T908" i="5" s="1"/>
  <c r="V907" i="5"/>
  <c r="I907" i="5" s="1"/>
  <c r="B907" i="5"/>
  <c r="AB907" i="5" s="1"/>
  <c r="B906" i="5"/>
  <c r="B905" i="5"/>
  <c r="S905" i="5" s="1"/>
  <c r="B904" i="5"/>
  <c r="V903" i="5"/>
  <c r="J903" i="5" s="1"/>
  <c r="B903" i="5"/>
  <c r="AB903" i="5" s="1"/>
  <c r="B902" i="5"/>
  <c r="B901" i="5"/>
  <c r="S901" i="5" s="1"/>
  <c r="B900" i="5"/>
  <c r="V899" i="5"/>
  <c r="B899" i="5"/>
  <c r="B898" i="5"/>
  <c r="B897" i="5"/>
  <c r="S897" i="5" s="1"/>
  <c r="V896" i="5"/>
  <c r="B896" i="5"/>
  <c r="AB896" i="5" s="1"/>
  <c r="B895" i="5"/>
  <c r="AB895" i="5" s="1"/>
  <c r="B894" i="5"/>
  <c r="B893" i="5"/>
  <c r="V892" i="5"/>
  <c r="B892" i="5"/>
  <c r="AB892" i="5" s="1"/>
  <c r="V891" i="5"/>
  <c r="J891" i="5" s="1"/>
  <c r="B891" i="5"/>
  <c r="B890" i="5"/>
  <c r="T890" i="5" s="1"/>
  <c r="B889" i="5"/>
  <c r="B888" i="5"/>
  <c r="B887" i="5"/>
  <c r="B886" i="5"/>
  <c r="B885" i="5"/>
  <c r="S885" i="5" s="1"/>
  <c r="V884" i="5"/>
  <c r="H884" i="5" s="1"/>
  <c r="B884" i="5"/>
  <c r="T884" i="5" s="1"/>
  <c r="B883" i="5"/>
  <c r="B882" i="5"/>
  <c r="B881" i="5"/>
  <c r="T881" i="5" s="1"/>
  <c r="V880" i="5"/>
  <c r="H880" i="5" s="1"/>
  <c r="B880" i="5"/>
  <c r="B879" i="5"/>
  <c r="B878" i="5"/>
  <c r="S878" i="5" s="1"/>
  <c r="B877" i="5"/>
  <c r="V876" i="5"/>
  <c r="B876" i="5"/>
  <c r="AB876" i="5" s="1"/>
  <c r="V875" i="5"/>
  <c r="B875" i="5"/>
  <c r="B874" i="5"/>
  <c r="B873" i="5"/>
  <c r="T873" i="5" s="1"/>
  <c r="B872" i="5"/>
  <c r="V871" i="5"/>
  <c r="B871" i="5"/>
  <c r="S871" i="5" s="1"/>
  <c r="B870" i="5"/>
  <c r="S870" i="5" s="1"/>
  <c r="B869" i="5"/>
  <c r="V868" i="5"/>
  <c r="B868" i="5"/>
  <c r="B867" i="5"/>
  <c r="B866" i="5"/>
  <c r="B865" i="5"/>
  <c r="S865" i="5" s="1"/>
  <c r="B864" i="5"/>
  <c r="B863" i="5"/>
  <c r="B862" i="5"/>
  <c r="B861" i="5"/>
  <c r="V860" i="5"/>
  <c r="E860" i="5" s="1"/>
  <c r="X860" i="5" s="1"/>
  <c r="B860" i="5"/>
  <c r="V859" i="5"/>
  <c r="J859" i="5" s="1"/>
  <c r="B859" i="5"/>
  <c r="AB859" i="5" s="1"/>
  <c r="B858" i="5"/>
  <c r="B857" i="5"/>
  <c r="B856" i="5"/>
  <c r="B855" i="5"/>
  <c r="B854" i="5"/>
  <c r="B853" i="5"/>
  <c r="S853" i="5" s="1"/>
  <c r="V852" i="5"/>
  <c r="H852" i="5" s="1"/>
  <c r="B852" i="5"/>
  <c r="V851" i="5"/>
  <c r="B851" i="5"/>
  <c r="B850" i="5"/>
  <c r="B849" i="5"/>
  <c r="B848" i="5"/>
  <c r="B847" i="5"/>
  <c r="S847" i="5" s="1"/>
  <c r="B846" i="5"/>
  <c r="S846" i="5" s="1"/>
  <c r="B845" i="5"/>
  <c r="B844" i="5"/>
  <c r="B843" i="5"/>
  <c r="AB843" i="5" s="1"/>
  <c r="B842" i="5"/>
  <c r="B841" i="5"/>
  <c r="B840" i="5"/>
  <c r="V839" i="5"/>
  <c r="B839" i="5"/>
  <c r="B838" i="5"/>
  <c r="S838" i="5" s="1"/>
  <c r="B837" i="5"/>
  <c r="S837" i="5" s="1"/>
  <c r="B836" i="5"/>
  <c r="V835" i="5"/>
  <c r="B835" i="5"/>
  <c r="B834" i="5"/>
  <c r="B833" i="5"/>
  <c r="T833" i="5" s="1"/>
  <c r="B832" i="5"/>
  <c r="AB832" i="5" s="1"/>
  <c r="V831" i="5"/>
  <c r="B831" i="5"/>
  <c r="T831" i="5" s="1"/>
  <c r="B830" i="5"/>
  <c r="S830" i="5" s="1"/>
  <c r="B829" i="5"/>
  <c r="B828" i="5"/>
  <c r="B827" i="5"/>
  <c r="T827" i="5" s="1"/>
  <c r="B826" i="5"/>
  <c r="B825" i="5"/>
  <c r="V824" i="5"/>
  <c r="R824" i="5" s="1"/>
  <c r="B824" i="5"/>
  <c r="V823" i="5"/>
  <c r="J823" i="5" s="1"/>
  <c r="B823" i="5"/>
  <c r="AB823" i="5" s="1"/>
  <c r="B822" i="5"/>
  <c r="B821" i="5"/>
  <c r="B820" i="5"/>
  <c r="T820" i="5" s="1"/>
  <c r="B819" i="5"/>
  <c r="T819" i="5" s="1"/>
  <c r="B818" i="5"/>
  <c r="B817" i="5"/>
  <c r="AB817" i="5" s="1"/>
  <c r="B816" i="5"/>
  <c r="AB816" i="5" s="1"/>
  <c r="B815" i="5"/>
  <c r="AB815" i="5" s="1"/>
  <c r="B814" i="5"/>
  <c r="B813" i="5"/>
  <c r="S813" i="5" s="1"/>
  <c r="B812" i="5"/>
  <c r="T812" i="5" s="1"/>
  <c r="V811" i="5"/>
  <c r="E811" i="5" s="1"/>
  <c r="X811" i="5" s="1"/>
  <c r="B811" i="5"/>
  <c r="AB811" i="5" s="1"/>
  <c r="B810" i="5"/>
  <c r="B809" i="5"/>
  <c r="T809" i="5" s="1"/>
  <c r="V808" i="5"/>
  <c r="H808" i="5" s="1"/>
  <c r="B808" i="5"/>
  <c r="B807" i="5"/>
  <c r="T807" i="5" s="1"/>
  <c r="B806" i="5"/>
  <c r="B805" i="5"/>
  <c r="S805" i="5" s="1"/>
  <c r="V804" i="5"/>
  <c r="E804" i="5" s="1"/>
  <c r="X804" i="5" s="1"/>
  <c r="B804" i="5"/>
  <c r="AB804" i="5" s="1"/>
  <c r="V803" i="5"/>
  <c r="H803" i="5" s="1"/>
  <c r="B803" i="5"/>
  <c r="AB803" i="5" s="1"/>
  <c r="B802" i="5"/>
  <c r="B801" i="5"/>
  <c r="AB801" i="5" s="1"/>
  <c r="B800" i="5"/>
  <c r="B799" i="5"/>
  <c r="B798" i="5"/>
  <c r="T798" i="5" s="1"/>
  <c r="B797" i="5"/>
  <c r="S797" i="5" s="1"/>
  <c r="B796" i="5"/>
  <c r="AB796" i="5" s="1"/>
  <c r="B795" i="5"/>
  <c r="B794" i="5"/>
  <c r="B793" i="5"/>
  <c r="S793" i="5" s="1"/>
  <c r="V792" i="5"/>
  <c r="I792" i="5" s="1"/>
  <c r="B792" i="5"/>
  <c r="B791" i="5"/>
  <c r="B790" i="5"/>
  <c r="B789" i="5"/>
  <c r="V788" i="5"/>
  <c r="I788" i="5" s="1"/>
  <c r="B788" i="5"/>
  <c r="B787" i="5"/>
  <c r="AB787" i="5" s="1"/>
  <c r="B786" i="5"/>
  <c r="T786" i="5" s="1"/>
  <c r="B785" i="5"/>
  <c r="B784" i="5"/>
  <c r="V783" i="5"/>
  <c r="R783" i="5" s="1"/>
  <c r="B783" i="5"/>
  <c r="AB783" i="5" s="1"/>
  <c r="B782" i="5"/>
  <c r="B781" i="5"/>
  <c r="B780" i="5"/>
  <c r="T780" i="5" s="1"/>
  <c r="V779" i="5"/>
  <c r="F779" i="5" s="1"/>
  <c r="B779" i="5"/>
  <c r="AB779" i="5" s="1"/>
  <c r="B778" i="5"/>
  <c r="B777" i="5"/>
  <c r="S777" i="5" s="1"/>
  <c r="B776" i="5"/>
  <c r="B775" i="5"/>
  <c r="B774" i="5"/>
  <c r="B773" i="5"/>
  <c r="B772" i="5"/>
  <c r="T772" i="5" s="1"/>
  <c r="B771" i="5"/>
  <c r="B770" i="5"/>
  <c r="B769" i="5"/>
  <c r="S769" i="5" s="1"/>
  <c r="B768" i="5"/>
  <c r="B767" i="5"/>
  <c r="AB767" i="5" s="1"/>
  <c r="B766" i="5"/>
  <c r="B765" i="5"/>
  <c r="S765" i="5" s="1"/>
  <c r="B764" i="5"/>
  <c r="V763" i="5"/>
  <c r="I763" i="5" s="1"/>
  <c r="B763" i="5"/>
  <c r="B762" i="5"/>
  <c r="V761" i="5"/>
  <c r="B761" i="5"/>
  <c r="AB761" i="5" s="1"/>
  <c r="B760" i="5"/>
  <c r="S760" i="5" s="1"/>
  <c r="V759" i="5"/>
  <c r="B759" i="5"/>
  <c r="AB759" i="5" s="1"/>
  <c r="B758" i="5"/>
  <c r="S758" i="5" s="1"/>
  <c r="B757" i="5"/>
  <c r="B756" i="5"/>
  <c r="V755" i="5"/>
  <c r="B755" i="5"/>
  <c r="B754" i="5"/>
  <c r="S754" i="5" s="1"/>
  <c r="V753" i="5"/>
  <c r="B753" i="5"/>
  <c r="B752" i="5"/>
  <c r="T752" i="5" s="1"/>
  <c r="V751" i="5"/>
  <c r="B751" i="5"/>
  <c r="S751" i="5" s="1"/>
  <c r="B750" i="5"/>
  <c r="B749" i="5"/>
  <c r="T749" i="5" s="1"/>
  <c r="B748" i="5"/>
  <c r="AB748" i="5" s="1"/>
  <c r="V747" i="5"/>
  <c r="B747" i="5"/>
  <c r="B746" i="5"/>
  <c r="V745" i="5"/>
  <c r="H745" i="5" s="1"/>
  <c r="B745" i="5"/>
  <c r="B744" i="5"/>
  <c r="V743" i="5"/>
  <c r="G743" i="5" s="1"/>
  <c r="B743" i="5"/>
  <c r="B742" i="5"/>
  <c r="T742" i="5" s="1"/>
  <c r="B741" i="5"/>
  <c r="B740" i="5"/>
  <c r="AB740" i="5" s="1"/>
  <c r="V739" i="5"/>
  <c r="B739" i="5"/>
  <c r="B738" i="5"/>
  <c r="V737" i="5"/>
  <c r="G737" i="5" s="1"/>
  <c r="B737" i="5"/>
  <c r="B736" i="5"/>
  <c r="S736" i="5" s="1"/>
  <c r="V735" i="5"/>
  <c r="G735" i="5" s="1"/>
  <c r="B735" i="5"/>
  <c r="AB735" i="5" s="1"/>
  <c r="B734" i="5"/>
  <c r="B733" i="5"/>
  <c r="T733" i="5" s="1"/>
  <c r="B732" i="5"/>
  <c r="T732" i="5" s="1"/>
  <c r="V731" i="5"/>
  <c r="B731" i="5"/>
  <c r="B730" i="5"/>
  <c r="T730" i="5" s="1"/>
  <c r="V729" i="5"/>
  <c r="B729" i="5"/>
  <c r="B728" i="5"/>
  <c r="V727" i="5"/>
  <c r="F727" i="5" s="1"/>
  <c r="B727" i="5"/>
  <c r="B726" i="5"/>
  <c r="B725" i="5"/>
  <c r="B724" i="5"/>
  <c r="V723" i="5"/>
  <c r="B723" i="5"/>
  <c r="B722" i="5"/>
  <c r="V721" i="5"/>
  <c r="J721" i="5" s="1"/>
  <c r="B721" i="5"/>
  <c r="AB721" i="5" s="1"/>
  <c r="B720" i="5"/>
  <c r="T720" i="5" s="1"/>
  <c r="V719" i="5"/>
  <c r="B719" i="5"/>
  <c r="S719" i="5" s="1"/>
  <c r="B718" i="5"/>
  <c r="B717" i="5"/>
  <c r="T717" i="5" s="1"/>
  <c r="B716" i="5"/>
  <c r="V715" i="5"/>
  <c r="R715" i="5" s="1"/>
  <c r="B715" i="5"/>
  <c r="B714" i="5"/>
  <c r="V713" i="5"/>
  <c r="F713" i="5" s="1"/>
  <c r="B713" i="5"/>
  <c r="B712" i="5"/>
  <c r="V711" i="5"/>
  <c r="I711" i="5" s="1"/>
  <c r="B711" i="5"/>
  <c r="B710" i="5"/>
  <c r="B709" i="5"/>
  <c r="T709" i="5" s="1"/>
  <c r="B708" i="5"/>
  <c r="V707" i="5"/>
  <c r="E707" i="5" s="1"/>
  <c r="X707" i="5" s="1"/>
  <c r="B707" i="5"/>
  <c r="S707" i="5" s="1"/>
  <c r="B706" i="5"/>
  <c r="T706" i="5" s="1"/>
  <c r="V705" i="5"/>
  <c r="B705" i="5"/>
  <c r="B704" i="5"/>
  <c r="V703" i="5"/>
  <c r="G703" i="5" s="1"/>
  <c r="B703" i="5"/>
  <c r="AB703" i="5" s="1"/>
  <c r="B702" i="5"/>
  <c r="AB702" i="5" s="1"/>
  <c r="B701" i="5"/>
  <c r="B700" i="5"/>
  <c r="T700" i="5" s="1"/>
  <c r="V699" i="5"/>
  <c r="B699" i="5"/>
  <c r="B698" i="5"/>
  <c r="S698" i="5" s="1"/>
  <c r="V697" i="5"/>
  <c r="J697" i="5" s="1"/>
  <c r="B697" i="5"/>
  <c r="AB697" i="5" s="1"/>
  <c r="B696" i="5"/>
  <c r="T696" i="5" s="1"/>
  <c r="V695" i="5"/>
  <c r="B695" i="5"/>
  <c r="S695" i="5" s="1"/>
  <c r="B694" i="5"/>
  <c r="T694" i="5" s="1"/>
  <c r="B693" i="5"/>
  <c r="B692" i="5"/>
  <c r="T692" i="5" s="1"/>
  <c r="V691" i="5"/>
  <c r="B691" i="5"/>
  <c r="AB691" i="5" s="1"/>
  <c r="B690" i="5"/>
  <c r="V689" i="5"/>
  <c r="B689" i="5"/>
  <c r="S689" i="5" s="1"/>
  <c r="B688" i="5"/>
  <c r="V687" i="5"/>
  <c r="B687" i="5"/>
  <c r="B686" i="5"/>
  <c r="B685" i="5"/>
  <c r="B684" i="5"/>
  <c r="V683" i="5"/>
  <c r="B683" i="5"/>
  <c r="B682" i="5"/>
  <c r="V681" i="5"/>
  <c r="G681" i="5" s="1"/>
  <c r="B681" i="5"/>
  <c r="B680" i="5"/>
  <c r="V679" i="5"/>
  <c r="B679" i="5"/>
  <c r="B678" i="5"/>
  <c r="B677" i="5"/>
  <c r="T677" i="5" s="1"/>
  <c r="B676" i="5"/>
  <c r="T676" i="5" s="1"/>
  <c r="V675" i="5"/>
  <c r="I675" i="5" s="1"/>
  <c r="B675" i="5"/>
  <c r="AB675" i="5" s="1"/>
  <c r="B674" i="5"/>
  <c r="V673" i="5"/>
  <c r="G673" i="5" s="1"/>
  <c r="B673" i="5"/>
  <c r="B672" i="5"/>
  <c r="S672" i="5" s="1"/>
  <c r="V671" i="5"/>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B656" i="5"/>
  <c r="T656" i="5" s="1"/>
  <c r="V655" i="5"/>
  <c r="G655" i="5" s="1"/>
  <c r="B655" i="5"/>
  <c r="B654" i="5"/>
  <c r="B653" i="5"/>
  <c r="S653" i="5" s="1"/>
  <c r="V652" i="5"/>
  <c r="B652" i="5"/>
  <c r="B651" i="5"/>
  <c r="B650" i="5"/>
  <c r="T650" i="5" s="1"/>
  <c r="B649" i="5"/>
  <c r="V648" i="5"/>
  <c r="B648" i="5"/>
  <c r="V647" i="5"/>
  <c r="B647" i="5"/>
  <c r="B646" i="5"/>
  <c r="B645" i="5"/>
  <c r="B644" i="5"/>
  <c r="B643" i="5"/>
  <c r="AB643" i="5" s="1"/>
  <c r="B642" i="5"/>
  <c r="B641" i="5"/>
  <c r="S641" i="5" s="1"/>
  <c r="V640" i="5"/>
  <c r="B640" i="5"/>
  <c r="T640" i="5" s="1"/>
  <c r="V639" i="5"/>
  <c r="R639" i="5" s="1"/>
  <c r="B639" i="5"/>
  <c r="B638" i="5"/>
  <c r="S638" i="5" s="1"/>
  <c r="B637" i="5"/>
  <c r="T637" i="5" s="1"/>
  <c r="V636" i="5"/>
  <c r="B636" i="5"/>
  <c r="B635" i="5"/>
  <c r="B634" i="5"/>
  <c r="S634" i="5" s="1"/>
  <c r="B633" i="5"/>
  <c r="S633" i="5" s="1"/>
  <c r="V632" i="5"/>
  <c r="B632" i="5"/>
  <c r="V631" i="5"/>
  <c r="B631" i="5"/>
  <c r="S631" i="5" s="1"/>
  <c r="B630" i="5"/>
  <c r="B629" i="5"/>
  <c r="T629" i="5" s="1"/>
  <c r="V628" i="5"/>
  <c r="B628" i="5"/>
  <c r="B627" i="5"/>
  <c r="S627" i="5" s="1"/>
  <c r="B626" i="5"/>
  <c r="T626" i="5" s="1"/>
  <c r="B625" i="5"/>
  <c r="V624" i="5"/>
  <c r="B624" i="5"/>
  <c r="V623" i="5"/>
  <c r="R623" i="5" s="1"/>
  <c r="B623" i="5"/>
  <c r="B622" i="5"/>
  <c r="B621" i="5"/>
  <c r="V620" i="5"/>
  <c r="B620" i="5"/>
  <c r="B619" i="5"/>
  <c r="B618" i="5"/>
  <c r="B617" i="5"/>
  <c r="V616" i="5"/>
  <c r="I616" i="5" s="1"/>
  <c r="B616" i="5"/>
  <c r="V615" i="5"/>
  <c r="B615" i="5"/>
  <c r="B614" i="5"/>
  <c r="B613" i="5"/>
  <c r="S613" i="5" s="1"/>
  <c r="V612" i="5"/>
  <c r="I612" i="5" s="1"/>
  <c r="B612" i="5"/>
  <c r="B611" i="5"/>
  <c r="B610" i="5"/>
  <c r="B609" i="5"/>
  <c r="T609" i="5" s="1"/>
  <c r="V608" i="5"/>
  <c r="H608" i="5" s="1"/>
  <c r="B608" i="5"/>
  <c r="V607" i="5"/>
  <c r="E607" i="5" s="1"/>
  <c r="X607" i="5" s="1"/>
  <c r="B607" i="5"/>
  <c r="T607" i="5" s="1"/>
  <c r="B606" i="5"/>
  <c r="B605" i="5"/>
  <c r="V604" i="5"/>
  <c r="B604" i="5"/>
  <c r="B603" i="5"/>
  <c r="AB603" i="5" s="1"/>
  <c r="B602" i="5"/>
  <c r="B601" i="5"/>
  <c r="V600" i="5"/>
  <c r="R600" i="5" s="1"/>
  <c r="B600" i="5"/>
  <c r="V599" i="5"/>
  <c r="J599" i="5" s="1"/>
  <c r="B599" i="5"/>
  <c r="AB599" i="5" s="1"/>
  <c r="B598" i="5"/>
  <c r="B597" i="5"/>
  <c r="V596" i="5"/>
  <c r="J596" i="5" s="1"/>
  <c r="B596" i="5"/>
  <c r="B595" i="5"/>
  <c r="B594" i="5"/>
  <c r="B593" i="5"/>
  <c r="V592" i="5"/>
  <c r="J592" i="5" s="1"/>
  <c r="B592" i="5"/>
  <c r="V591" i="5"/>
  <c r="B591" i="5"/>
  <c r="B590" i="5"/>
  <c r="B589" i="5"/>
  <c r="B588" i="5"/>
  <c r="B587" i="5"/>
  <c r="B586" i="5"/>
  <c r="B585" i="5"/>
  <c r="S585" i="5" s="1"/>
  <c r="V584" i="5"/>
  <c r="B584" i="5"/>
  <c r="V583" i="5"/>
  <c r="B583" i="5"/>
  <c r="S583" i="5" s="1"/>
  <c r="B582" i="5"/>
  <c r="T582" i="5" s="1"/>
  <c r="B581" i="5"/>
  <c r="T581" i="5" s="1"/>
  <c r="V580" i="5"/>
  <c r="B580" i="5"/>
  <c r="B579" i="5"/>
  <c r="B578" i="5"/>
  <c r="B577" i="5"/>
  <c r="V576" i="5"/>
  <c r="F576" i="5" s="1"/>
  <c r="B576" i="5"/>
  <c r="T576" i="5" s="1"/>
  <c r="V575" i="5"/>
  <c r="B575" i="5"/>
  <c r="T575" i="5" s="1"/>
  <c r="B574" i="5"/>
  <c r="B573" i="5"/>
  <c r="V572" i="5"/>
  <c r="F572" i="5" s="1"/>
  <c r="B572" i="5"/>
  <c r="S572" i="5" s="1"/>
  <c r="V571" i="5"/>
  <c r="B571" i="5"/>
  <c r="AB571" i="5" s="1"/>
  <c r="B570" i="5"/>
  <c r="B569" i="5"/>
  <c r="V568" i="5"/>
  <c r="B568" i="5"/>
  <c r="V567" i="5"/>
  <c r="B567" i="5"/>
  <c r="B566" i="5"/>
  <c r="T566" i="5" s="1"/>
  <c r="B565" i="5"/>
  <c r="V564" i="5"/>
  <c r="B564" i="5"/>
  <c r="B563" i="5"/>
  <c r="B562" i="5"/>
  <c r="B561" i="5"/>
  <c r="V560" i="5"/>
  <c r="B560" i="5"/>
  <c r="V559" i="5"/>
  <c r="B559" i="5"/>
  <c r="AB559" i="5" s="1"/>
  <c r="B558" i="5"/>
  <c r="B557" i="5"/>
  <c r="V556" i="5"/>
  <c r="B556" i="5"/>
  <c r="B555" i="5"/>
  <c r="B554" i="5"/>
  <c r="B553" i="5"/>
  <c r="V552" i="5"/>
  <c r="B552" i="5"/>
  <c r="B551" i="5"/>
  <c r="T551" i="5" s="1"/>
  <c r="B550" i="5"/>
  <c r="B549" i="5"/>
  <c r="T549" i="5" s="1"/>
  <c r="B548" i="5"/>
  <c r="B547" i="5"/>
  <c r="T547" i="5" s="1"/>
  <c r="B546" i="5"/>
  <c r="B545" i="5"/>
  <c r="S545" i="5" s="1"/>
  <c r="V544" i="5"/>
  <c r="I544" i="5" s="1"/>
  <c r="B544" i="5"/>
  <c r="T544" i="5" s="1"/>
  <c r="B543" i="5"/>
  <c r="B542" i="5"/>
  <c r="B541" i="5"/>
  <c r="V540" i="5"/>
  <c r="R540" i="5" s="1"/>
  <c r="B540" i="5"/>
  <c r="V539" i="5"/>
  <c r="B539" i="5"/>
  <c r="B538" i="5"/>
  <c r="B537" i="5"/>
  <c r="V536" i="5"/>
  <c r="B536" i="5"/>
  <c r="B535" i="5"/>
  <c r="B534" i="5"/>
  <c r="T534" i="5" s="1"/>
  <c r="B533" i="5"/>
  <c r="B532" i="5"/>
  <c r="B531" i="5"/>
  <c r="B530" i="5"/>
  <c r="B529" i="5"/>
  <c r="AB529" i="5" s="1"/>
  <c r="B528" i="5"/>
  <c r="T528" i="5" s="1"/>
  <c r="B527" i="5"/>
  <c r="S527" i="5" s="1"/>
  <c r="B526" i="5"/>
  <c r="T526" i="5" s="1"/>
  <c r="B525" i="5"/>
  <c r="T525" i="5" s="1"/>
  <c r="V524" i="5"/>
  <c r="B524" i="5"/>
  <c r="S524" i="5" s="1"/>
  <c r="B523" i="5"/>
  <c r="B522" i="5"/>
  <c r="T522" i="5" s="1"/>
  <c r="B521" i="5"/>
  <c r="S521" i="5" s="1"/>
  <c r="V520" i="5"/>
  <c r="I520" i="5" s="1"/>
  <c r="B520" i="5"/>
  <c r="V519" i="5"/>
  <c r="B519" i="5"/>
  <c r="AB519" i="5" s="1"/>
  <c r="B518" i="5"/>
  <c r="B517" i="5"/>
  <c r="B516" i="5"/>
  <c r="B515" i="5"/>
  <c r="S515" i="5" s="1"/>
  <c r="B514" i="5"/>
  <c r="B513" i="5"/>
  <c r="AB513" i="5" s="1"/>
  <c r="B512" i="5"/>
  <c r="V511" i="5"/>
  <c r="B511" i="5"/>
  <c r="AB511" i="5" s="1"/>
  <c r="B510" i="5"/>
  <c r="B509" i="5"/>
  <c r="S509" i="5" s="1"/>
  <c r="V508" i="5"/>
  <c r="B508" i="5"/>
  <c r="S508" i="5" s="1"/>
  <c r="B507" i="5"/>
  <c r="B506" i="5"/>
  <c r="B505" i="5"/>
  <c r="V504" i="5"/>
  <c r="B504" i="5"/>
  <c r="V503" i="5"/>
  <c r="I503" i="5" s="1"/>
  <c r="B503" i="5"/>
  <c r="AB503" i="5" s="1"/>
  <c r="B502" i="5"/>
  <c r="B501" i="5"/>
  <c r="B500" i="5"/>
  <c r="B499" i="5"/>
  <c r="S499" i="5" s="1"/>
  <c r="B498" i="5"/>
  <c r="B497" i="5"/>
  <c r="B496" i="5"/>
  <c r="T496" i="5" s="1"/>
  <c r="B495" i="5"/>
  <c r="T495" i="5" s="1"/>
  <c r="B494" i="5"/>
  <c r="B493" i="5"/>
  <c r="B492" i="5"/>
  <c r="S492" i="5" s="1"/>
  <c r="B491" i="5"/>
  <c r="AB491" i="5" s="1"/>
  <c r="B490" i="5"/>
  <c r="B489" i="5"/>
  <c r="B488" i="5"/>
  <c r="V487" i="5"/>
  <c r="B487" i="5"/>
  <c r="AB487" i="5" s="1"/>
  <c r="B486" i="5"/>
  <c r="T486" i="5" s="1"/>
  <c r="B485" i="5"/>
  <c r="V484" i="5"/>
  <c r="B484" i="5"/>
  <c r="B483" i="5"/>
  <c r="B482" i="5"/>
  <c r="T482" i="5" s="1"/>
  <c r="B481" i="5"/>
  <c r="B480" i="5"/>
  <c r="S480" i="5" s="1"/>
  <c r="V479" i="5"/>
  <c r="B479" i="5"/>
  <c r="B478" i="5"/>
  <c r="B477" i="5"/>
  <c r="T477" i="5" s="1"/>
  <c r="B476" i="5"/>
  <c r="S476" i="5" s="1"/>
  <c r="B475" i="5"/>
  <c r="B474" i="5"/>
  <c r="B473" i="5"/>
  <c r="T473" i="5" s="1"/>
  <c r="B472" i="5"/>
  <c r="T472" i="5" s="1"/>
  <c r="V471" i="5"/>
  <c r="B471" i="5"/>
  <c r="AB471" i="5" s="1"/>
  <c r="B470" i="5"/>
  <c r="B469" i="5"/>
  <c r="S469" i="5" s="1"/>
  <c r="V468" i="5"/>
  <c r="B468" i="5"/>
  <c r="AB468" i="5" s="1"/>
  <c r="B467" i="5"/>
  <c r="B466" i="5"/>
  <c r="T466" i="5" s="1"/>
  <c r="B465" i="5"/>
  <c r="AB465" i="5" s="1"/>
  <c r="V464" i="5"/>
  <c r="B464" i="5"/>
  <c r="B463" i="5"/>
  <c r="B462" i="5"/>
  <c r="B461" i="5"/>
  <c r="T461" i="5" s="1"/>
  <c r="V460" i="5"/>
  <c r="B460" i="5"/>
  <c r="T460" i="5" s="1"/>
  <c r="B459" i="5"/>
  <c r="AB459" i="5" s="1"/>
  <c r="B458" i="5"/>
  <c r="T458" i="5" s="1"/>
  <c r="B457" i="5"/>
  <c r="B456" i="5"/>
  <c r="S456" i="5" s="1"/>
  <c r="B455" i="5"/>
  <c r="B454" i="5"/>
  <c r="B453" i="5"/>
  <c r="T453" i="5" s="1"/>
  <c r="B452" i="5"/>
  <c r="S452" i="5" s="1"/>
  <c r="B451" i="5"/>
  <c r="B450" i="5"/>
  <c r="B449" i="5"/>
  <c r="V448" i="5"/>
  <c r="B448" i="5"/>
  <c r="S448" i="5" s="1"/>
  <c r="V447" i="5"/>
  <c r="B447" i="5"/>
  <c r="B446" i="5"/>
  <c r="T446" i="5" s="1"/>
  <c r="B445" i="5"/>
  <c r="V444" i="5"/>
  <c r="B444" i="5"/>
  <c r="S444" i="5" s="1"/>
  <c r="B443" i="5"/>
  <c r="B442" i="5"/>
  <c r="B441" i="5"/>
  <c r="T441" i="5" s="1"/>
  <c r="V440" i="5"/>
  <c r="I440" i="5" s="1"/>
  <c r="B440" i="5"/>
  <c r="B439" i="5"/>
  <c r="AB439" i="5" s="1"/>
  <c r="B438" i="5"/>
  <c r="B437" i="5"/>
  <c r="S437" i="5" s="1"/>
  <c r="V436" i="5"/>
  <c r="B436" i="5"/>
  <c r="T436" i="5" s="1"/>
  <c r="B435" i="5"/>
  <c r="S435" i="5" s="1"/>
  <c r="B434" i="5"/>
  <c r="B433" i="5"/>
  <c r="V432" i="5"/>
  <c r="B432" i="5"/>
  <c r="B431" i="5"/>
  <c r="V430" i="5"/>
  <c r="J430" i="5" s="1"/>
  <c r="B430" i="5"/>
  <c r="B429" i="5"/>
  <c r="S429" i="5" s="1"/>
  <c r="V428" i="5"/>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B406" i="5"/>
  <c r="B405" i="5"/>
  <c r="S405" i="5" s="1"/>
  <c r="B404" i="5"/>
  <c r="V403" i="5"/>
  <c r="B403" i="5"/>
  <c r="B402" i="5"/>
  <c r="B401" i="5"/>
  <c r="S401" i="5" s="1"/>
  <c r="B400" i="5"/>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B384" i="5"/>
  <c r="B383" i="5"/>
  <c r="B382" i="5"/>
  <c r="B381" i="5"/>
  <c r="B380" i="5"/>
  <c r="B379" i="5"/>
  <c r="S379" i="5" s="1"/>
  <c r="B378" i="5"/>
  <c r="T378" i="5" s="1"/>
  <c r="B377" i="5"/>
  <c r="B376" i="5"/>
  <c r="V375" i="5"/>
  <c r="B375" i="5"/>
  <c r="S375" i="5" s="1"/>
  <c r="B374" i="5"/>
  <c r="S374" i="5" s="1"/>
  <c r="B373" i="5"/>
  <c r="T373" i="5" s="1"/>
  <c r="V372" i="5"/>
  <c r="I372" i="5" s="1"/>
  <c r="B372" i="5"/>
  <c r="V371" i="5"/>
  <c r="B371" i="5"/>
  <c r="B370" i="5"/>
  <c r="B369" i="5"/>
  <c r="V368" i="5"/>
  <c r="E368" i="5" s="1"/>
  <c r="X368" i="5" s="1"/>
  <c r="B368" i="5"/>
  <c r="T368" i="5" s="1"/>
  <c r="V367" i="5"/>
  <c r="B367" i="5"/>
  <c r="AB367" i="5" s="1"/>
  <c r="B366" i="5"/>
  <c r="B365" i="5"/>
  <c r="V364" i="5"/>
  <c r="B364" i="5"/>
  <c r="B363" i="5"/>
  <c r="B362" i="5"/>
  <c r="T362" i="5" s="1"/>
  <c r="B361" i="5"/>
  <c r="AB361" i="5" s="1"/>
  <c r="V360" i="5"/>
  <c r="H360" i="5" s="1"/>
  <c r="B360" i="5"/>
  <c r="B359" i="5"/>
  <c r="AB359" i="5" s="1"/>
  <c r="B358" i="5"/>
  <c r="B357" i="5"/>
  <c r="B356" i="5"/>
  <c r="S356" i="5" s="1"/>
  <c r="V355" i="5"/>
  <c r="B355" i="5"/>
  <c r="B354" i="5"/>
  <c r="B353" i="5"/>
  <c r="S353" i="5" s="1"/>
  <c r="B352" i="5"/>
  <c r="T352" i="5" s="1"/>
  <c r="B351" i="5"/>
  <c r="AB351" i="5" s="1"/>
  <c r="B350" i="5"/>
  <c r="B349" i="5"/>
  <c r="V348" i="5"/>
  <c r="B348" i="5"/>
  <c r="B347" i="5"/>
  <c r="B346" i="5"/>
  <c r="B345" i="5"/>
  <c r="B344" i="5"/>
  <c r="T344" i="5" s="1"/>
  <c r="B343" i="5"/>
  <c r="B342" i="5"/>
  <c r="B341" i="5"/>
  <c r="V340" i="5"/>
  <c r="E340" i="5" s="1"/>
  <c r="X340" i="5" s="1"/>
  <c r="B340" i="5"/>
  <c r="S340" i="5" s="1"/>
  <c r="B339" i="5"/>
  <c r="B338" i="5"/>
  <c r="T338" i="5" s="1"/>
  <c r="B337" i="5"/>
  <c r="T337" i="5" s="1"/>
  <c r="B336" i="5"/>
  <c r="B335" i="5"/>
  <c r="B334" i="5"/>
  <c r="B333" i="5"/>
  <c r="V332" i="5"/>
  <c r="R332" i="5" s="1"/>
  <c r="B332" i="5"/>
  <c r="B331" i="5"/>
  <c r="B330" i="5"/>
  <c r="T330" i="5" s="1"/>
  <c r="B329" i="5"/>
  <c r="AB329" i="5" s="1"/>
  <c r="B328" i="5"/>
  <c r="B327" i="5"/>
  <c r="AB327" i="5" s="1"/>
  <c r="B326" i="5"/>
  <c r="T326" i="5" s="1"/>
  <c r="B325" i="5"/>
  <c r="T325" i="5" s="1"/>
  <c r="B324" i="5"/>
  <c r="S324" i="5" s="1"/>
  <c r="B323" i="5"/>
  <c r="AB323" i="5" s="1"/>
  <c r="B322" i="5"/>
  <c r="B321" i="5"/>
  <c r="AB321" i="5" s="1"/>
  <c r="B320" i="5"/>
  <c r="B319" i="5"/>
  <c r="B318" i="5"/>
  <c r="B317" i="5"/>
  <c r="B316" i="5"/>
  <c r="V315" i="5"/>
  <c r="B315" i="5"/>
  <c r="B314" i="5"/>
  <c r="B313" i="5"/>
  <c r="V312" i="5"/>
  <c r="F312" i="5" s="1"/>
  <c r="B312" i="5"/>
  <c r="T312" i="5" s="1"/>
  <c r="B311" i="5"/>
  <c r="AB311" i="5" s="1"/>
  <c r="B310" i="5"/>
  <c r="B309" i="5"/>
  <c r="V308" i="5"/>
  <c r="B308" i="5"/>
  <c r="B307" i="5"/>
  <c r="B306" i="5"/>
  <c r="T306" i="5" s="1"/>
  <c r="B305" i="5"/>
  <c r="T305" i="5" s="1"/>
  <c r="V304" i="5"/>
  <c r="I304" i="5" s="1"/>
  <c r="B304" i="5"/>
  <c r="S304" i="5" s="1"/>
  <c r="B303" i="5"/>
  <c r="B302" i="5"/>
  <c r="B301" i="5"/>
  <c r="T301" i="5" s="1"/>
  <c r="V300" i="5"/>
  <c r="H300" i="5" s="1"/>
  <c r="B300" i="5"/>
  <c r="V299" i="5"/>
  <c r="B299" i="5"/>
  <c r="S299" i="5" s="1"/>
  <c r="B298" i="5"/>
  <c r="B297" i="5"/>
  <c r="V296" i="5"/>
  <c r="G296" i="5" s="1"/>
  <c r="B296" i="5"/>
  <c r="B295" i="5"/>
  <c r="S295" i="5" s="1"/>
  <c r="B294" i="5"/>
  <c r="B293" i="5"/>
  <c r="B292" i="5"/>
  <c r="AB292" i="5" s="1"/>
  <c r="B291" i="5"/>
  <c r="B290" i="5"/>
  <c r="B289" i="5"/>
  <c r="S289" i="5" s="1"/>
  <c r="V288" i="5"/>
  <c r="B288" i="5"/>
  <c r="B287" i="5"/>
  <c r="B286" i="5"/>
  <c r="B285" i="5"/>
  <c r="B284" i="5"/>
  <c r="AB284" i="5" s="1"/>
  <c r="V283" i="5"/>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B264" i="5"/>
  <c r="B263" i="5"/>
  <c r="S263" i="5" s="1"/>
  <c r="B262" i="5"/>
  <c r="B261" i="5"/>
  <c r="B260" i="5"/>
  <c r="T260" i="5" s="1"/>
  <c r="B259" i="5"/>
  <c r="B258" i="5"/>
  <c r="B257" i="5"/>
  <c r="B256" i="5"/>
  <c r="V255" i="5"/>
  <c r="B255" i="5"/>
  <c r="B254" i="5"/>
  <c r="T254" i="5" s="1"/>
  <c r="B253" i="5"/>
  <c r="B252" i="5"/>
  <c r="S252" i="5" s="1"/>
  <c r="B251" i="5"/>
  <c r="B250" i="5"/>
  <c r="B249" i="5"/>
  <c r="V248" i="5"/>
  <c r="B248" i="5"/>
  <c r="B247" i="5"/>
  <c r="B246" i="5"/>
  <c r="B245" i="5"/>
  <c r="T245" i="5" s="1"/>
  <c r="B244" i="5"/>
  <c r="V243" i="5"/>
  <c r="F243" i="5" s="1"/>
  <c r="B243" i="5"/>
  <c r="S243" i="5" s="1"/>
  <c r="B242" i="5"/>
  <c r="B241" i="5"/>
  <c r="T241" i="5" s="1"/>
  <c r="B240" i="5"/>
  <c r="B239" i="5"/>
  <c r="S239" i="5" s="1"/>
  <c r="B238" i="5"/>
  <c r="B237" i="5"/>
  <c r="V236" i="5"/>
  <c r="G236" i="5" s="1"/>
  <c r="B236" i="5"/>
  <c r="V235" i="5"/>
  <c r="B235" i="5"/>
  <c r="B234" i="5"/>
  <c r="B233" i="5"/>
  <c r="V232" i="5"/>
  <c r="J232" i="5" s="1"/>
  <c r="B232" i="5"/>
  <c r="AB232" i="5" s="1"/>
  <c r="B231" i="5"/>
  <c r="B230" i="5"/>
  <c r="T230" i="5" s="1"/>
  <c r="B229" i="5"/>
  <c r="S229" i="5" s="1"/>
  <c r="V228" i="5"/>
  <c r="B228" i="5"/>
  <c r="AB228" i="5" s="1"/>
  <c r="V227" i="5"/>
  <c r="B227" i="5"/>
  <c r="B226" i="5"/>
  <c r="S226" i="5" s="1"/>
  <c r="B225" i="5"/>
  <c r="V224" i="5"/>
  <c r="B224" i="5"/>
  <c r="V223" i="5"/>
  <c r="B223" i="5"/>
  <c r="AB223" i="5" s="1"/>
  <c r="B222" i="5"/>
  <c r="B221" i="5"/>
  <c r="S221" i="5" s="1"/>
  <c r="V220" i="5"/>
  <c r="B220" i="5"/>
  <c r="AB220" i="5" s="1"/>
  <c r="V219" i="5"/>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B163" i="5"/>
  <c r="B162" i="5"/>
  <c r="T162" i="5" s="1"/>
  <c r="B161" i="5"/>
  <c r="T161" i="5" s="1"/>
  <c r="V160" i="5"/>
  <c r="B160" i="5"/>
  <c r="AB160" i="5" s="1"/>
  <c r="B159" i="5"/>
  <c r="B158" i="5"/>
  <c r="B157" i="5"/>
  <c r="T157" i="5" s="1"/>
  <c r="V156" i="5"/>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B124" i="5"/>
  <c r="S124" i="5" s="1"/>
  <c r="B123" i="5"/>
  <c r="B122" i="5"/>
  <c r="B121" i="5"/>
  <c r="V120" i="5"/>
  <c r="B120" i="5"/>
  <c r="B119" i="5"/>
  <c r="B118" i="5"/>
  <c r="B117" i="5"/>
  <c r="S117" i="5" s="1"/>
  <c r="V116" i="5"/>
  <c r="J116" i="5" s="1"/>
  <c r="B116" i="5"/>
  <c r="B115" i="5"/>
  <c r="B114" i="5"/>
  <c r="B113" i="5"/>
  <c r="V112" i="5"/>
  <c r="B112" i="5"/>
  <c r="S112" i="5" s="1"/>
  <c r="B111" i="5"/>
  <c r="B110" i="5"/>
  <c r="B109" i="5"/>
  <c r="S109" i="5" s="1"/>
  <c r="V108" i="5"/>
  <c r="B108" i="5"/>
  <c r="B107" i="5"/>
  <c r="T107" i="5" s="1"/>
  <c r="B106" i="5"/>
  <c r="T106" i="5" s="1"/>
  <c r="B105" i="5"/>
  <c r="S105" i="5" s="1"/>
  <c r="V104" i="5"/>
  <c r="B104" i="5"/>
  <c r="AB104" i="5" s="1"/>
  <c r="B103" i="5"/>
  <c r="B102" i="5"/>
  <c r="B101" i="5"/>
  <c r="V100" i="5"/>
  <c r="R100" i="5" s="1"/>
  <c r="B100" i="5"/>
  <c r="B99" i="5"/>
  <c r="B98" i="5"/>
  <c r="B97" i="5"/>
  <c r="T97" i="5" s="1"/>
  <c r="V96" i="5"/>
  <c r="F96" i="5" s="1"/>
  <c r="B96" i="5"/>
  <c r="B95" i="5"/>
  <c r="AB95" i="5" s="1"/>
  <c r="V92" i="5"/>
  <c r="J92" i="5" s="1"/>
  <c r="V88" i="5"/>
  <c r="AB88" i="5"/>
  <c r="V84" i="5"/>
  <c r="G84" i="5" s="1"/>
  <c r="AB81" i="5"/>
  <c r="V80" i="5"/>
  <c r="G80" i="5" s="1"/>
  <c r="V76" i="5"/>
  <c r="AB76" i="5"/>
  <c r="V72" i="5"/>
  <c r="V68" i="5"/>
  <c r="AB68" i="5"/>
  <c r="V64" i="5"/>
  <c r="V60" i="5"/>
  <c r="V56" i="5"/>
  <c r="V54" i="5"/>
  <c r="V52" i="5"/>
  <c r="F52" i="5" s="1"/>
  <c r="AB52" i="5"/>
  <c r="AB51" i="5"/>
  <c r="V48" i="5"/>
  <c r="G48" i="5" s="1"/>
  <c r="V44" i="5"/>
  <c r="V40" i="5"/>
  <c r="V36" i="5"/>
  <c r="V32" i="5"/>
  <c r="V28" i="5"/>
  <c r="V24" i="5"/>
  <c r="V20" i="5"/>
  <c r="E20" i="5" s="1"/>
  <c r="X20" i="5" s="1"/>
  <c r="AB20" i="5"/>
  <c r="AB19" i="5"/>
  <c r="B80" i="4"/>
  <c r="H55" i="4"/>
  <c r="P35" i="4"/>
  <c r="P34" i="4"/>
  <c r="P33" i="4"/>
  <c r="P32" i="4"/>
  <c r="Q31" i="4"/>
  <c r="P31" i="4"/>
  <c r="P29" i="4"/>
  <c r="P28" i="4"/>
  <c r="P27" i="4"/>
  <c r="P26" i="4"/>
  <c r="A5" i="4"/>
  <c r="P3" i="4"/>
  <c r="B21" i="4" s="1"/>
  <c r="A12" i="6" s="1"/>
  <c r="S1527" i="5"/>
  <c r="R1868" i="5"/>
  <c r="G2323" i="5"/>
  <c r="G1896" i="5"/>
  <c r="E2111" i="5"/>
  <c r="X2111" i="5" s="1"/>
  <c r="T1111" i="5"/>
  <c r="R1860" i="5"/>
  <c r="S1836" i="5"/>
  <c r="S1139" i="5"/>
  <c r="V780" i="5"/>
  <c r="V924" i="5"/>
  <c r="G1772" i="5"/>
  <c r="G2079" i="5"/>
  <c r="T1135" i="5"/>
  <c r="V1732" i="5"/>
  <c r="I1732" i="5" s="1"/>
  <c r="G1947" i="5"/>
  <c r="E1947" i="5"/>
  <c r="X1947" i="5" s="1"/>
  <c r="J2015" i="5"/>
  <c r="T527" i="5"/>
  <c r="AB777" i="5"/>
  <c r="V1355" i="5"/>
  <c r="I1355" i="5" s="1"/>
  <c r="H1772" i="5"/>
  <c r="T2047" i="5"/>
  <c r="S2067" i="5"/>
  <c r="V2080" i="5"/>
  <c r="R2080" i="5" s="1"/>
  <c r="V2160" i="5"/>
  <c r="S2481" i="5"/>
  <c r="H1800" i="5"/>
  <c r="H2081" i="5"/>
  <c r="T1519" i="5"/>
  <c r="V2011" i="5"/>
  <c r="V2264" i="5"/>
  <c r="H2264" i="5" s="1"/>
  <c r="V400" i="5"/>
  <c r="T871" i="5"/>
  <c r="T701" i="5"/>
  <c r="S701" i="5"/>
  <c r="V815" i="5"/>
  <c r="AB865" i="5"/>
  <c r="T1545" i="5"/>
  <c r="V657" i="5"/>
  <c r="F657" i="5" s="1"/>
  <c r="V799" i="5"/>
  <c r="V1353" i="5"/>
  <c r="V887" i="5"/>
  <c r="R887" i="5" s="1"/>
  <c r="V772" i="5"/>
  <c r="G772" i="5" s="1"/>
  <c r="V923" i="5"/>
  <c r="AB1049" i="5"/>
  <c r="S1093" i="5"/>
  <c r="V1096" i="5"/>
  <c r="V840" i="5"/>
  <c r="V787" i="5"/>
  <c r="J787" i="5" s="1"/>
  <c r="V771" i="5"/>
  <c r="E771" i="5" s="1"/>
  <c r="X771" i="5" s="1"/>
  <c r="S1085" i="5"/>
  <c r="T1085" i="5"/>
  <c r="V832" i="5"/>
  <c r="E832" i="5" s="1"/>
  <c r="X832" i="5" s="1"/>
  <c r="V844" i="5"/>
  <c r="V951" i="5"/>
  <c r="S1147" i="5"/>
  <c r="I1327" i="5"/>
  <c r="T1551" i="5"/>
  <c r="AB1015" i="5"/>
  <c r="AB1031" i="5"/>
  <c r="AB1079" i="5"/>
  <c r="V1164" i="5"/>
  <c r="R1164" i="5" s="1"/>
  <c r="AB1328" i="5"/>
  <c r="T967" i="5"/>
  <c r="S963" i="5"/>
  <c r="AB1047" i="5"/>
  <c r="T1047" i="5"/>
  <c r="V1412" i="5"/>
  <c r="AB1420" i="5"/>
  <c r="AB1256" i="5"/>
  <c r="AB1527" i="5"/>
  <c r="S1655" i="5"/>
  <c r="AB1531" i="5"/>
  <c r="AB1609" i="5"/>
  <c r="T1609" i="5"/>
  <c r="V1708" i="5"/>
  <c r="G1708" i="5" s="1"/>
  <c r="J1951" i="5"/>
  <c r="E1951" i="5"/>
  <c r="X1951" i="5" s="1"/>
  <c r="V1291" i="5"/>
  <c r="R1291" i="5" s="1"/>
  <c r="E1776" i="5"/>
  <c r="X1776" i="5" s="1"/>
  <c r="G1951" i="5"/>
  <c r="V1987" i="5"/>
  <c r="G1987" i="5" s="1"/>
  <c r="E2324" i="5"/>
  <c r="X2324" i="5" s="1"/>
  <c r="I2324" i="5"/>
  <c r="T2434" i="5"/>
  <c r="H1776" i="5"/>
  <c r="S1828" i="5"/>
  <c r="V2075" i="5"/>
  <c r="G2075" i="5" s="1"/>
  <c r="AB1668" i="5"/>
  <c r="V1769" i="5"/>
  <c r="E1772" i="5"/>
  <c r="X1772" i="5" s="1"/>
  <c r="V1785" i="5"/>
  <c r="G1785" i="5" s="1"/>
  <c r="V1801" i="5"/>
  <c r="V1817" i="5"/>
  <c r="V1833" i="5"/>
  <c r="E1833" i="5" s="1"/>
  <c r="X1833" i="5" s="1"/>
  <c r="AB1876" i="5"/>
  <c r="V1907" i="5"/>
  <c r="J1907" i="5" s="1"/>
  <c r="J1947" i="5"/>
  <c r="V2007" i="5"/>
  <c r="J2007" i="5" s="1"/>
  <c r="V2239" i="5"/>
  <c r="G2239" i="5" s="1"/>
  <c r="V1985" i="5"/>
  <c r="V2204" i="5"/>
  <c r="E1800" i="5"/>
  <c r="X1800" i="5" s="1"/>
  <c r="V1903" i="5"/>
  <c r="H1903" i="5" s="1"/>
  <c r="V1991" i="5"/>
  <c r="F1991" i="5" s="1"/>
  <c r="V2115" i="5"/>
  <c r="I2115" i="5" s="1"/>
  <c r="V2131" i="5"/>
  <c r="J2131" i="5" s="1"/>
  <c r="V1983" i="5"/>
  <c r="R2060" i="5"/>
  <c r="V2223" i="5"/>
  <c r="G2223" i="5" s="1"/>
  <c r="V1777" i="5"/>
  <c r="V1793" i="5"/>
  <c r="H1793" i="5" s="1"/>
  <c r="V1809" i="5"/>
  <c r="E1809" i="5" s="1"/>
  <c r="X1809" i="5" s="1"/>
  <c r="E1860" i="5"/>
  <c r="X1860" i="5" s="1"/>
  <c r="V2009" i="5"/>
  <c r="G2009" i="5" s="1"/>
  <c r="R2172" i="5"/>
  <c r="V2252" i="5"/>
  <c r="E2252" i="5" s="1"/>
  <c r="X2252" i="5" s="1"/>
  <c r="V2372" i="5"/>
  <c r="J2372" i="5" s="1"/>
  <c r="V2384" i="5"/>
  <c r="H2384" i="5" s="1"/>
  <c r="S2465" i="5"/>
  <c r="T2489" i="5"/>
  <c r="T2402" i="5"/>
  <c r="G2060" i="5"/>
  <c r="V2256" i="5"/>
  <c r="S2323" i="5"/>
  <c r="G2367" i="5"/>
  <c r="S2321" i="5"/>
  <c r="V2464" i="5"/>
  <c r="E2464" i="5" s="1"/>
  <c r="X2464" i="5" s="1"/>
  <c r="V376" i="5"/>
  <c r="V280" i="5"/>
  <c r="V512" i="5"/>
  <c r="I512" i="5" s="1"/>
  <c r="T515" i="5"/>
  <c r="T521" i="5"/>
  <c r="J540" i="5"/>
  <c r="S771" i="5"/>
  <c r="V867" i="5"/>
  <c r="R867" i="5" s="1"/>
  <c r="V900" i="5"/>
  <c r="V920" i="5"/>
  <c r="V1120" i="5"/>
  <c r="V1191" i="5"/>
  <c r="G1191" i="5" s="1"/>
  <c r="V1255" i="5"/>
  <c r="V1352" i="5"/>
  <c r="V324" i="5"/>
  <c r="I324" i="5" s="1"/>
  <c r="V380" i="5"/>
  <c r="V456" i="5"/>
  <c r="V476" i="5"/>
  <c r="AB700" i="5"/>
  <c r="V912" i="5"/>
  <c r="I912" i="5" s="1"/>
  <c r="V1104" i="5"/>
  <c r="V1175" i="5"/>
  <c r="G1175" i="5" s="1"/>
  <c r="V1239" i="5"/>
  <c r="R1239" i="5" s="1"/>
  <c r="S1385" i="5"/>
  <c r="V356" i="5"/>
  <c r="E356" i="5" s="1"/>
  <c r="X356" i="5" s="1"/>
  <c r="T379" i="5"/>
  <c r="V416" i="5"/>
  <c r="I416" i="5" s="1"/>
  <c r="V452" i="5"/>
  <c r="V588" i="5"/>
  <c r="V795" i="5"/>
  <c r="F795" i="5" s="1"/>
  <c r="V847" i="5"/>
  <c r="V864" i="5"/>
  <c r="V1223" i="5"/>
  <c r="G1223" i="5" s="1"/>
  <c r="T105" i="5"/>
  <c r="AB312" i="5"/>
  <c r="V316" i="5"/>
  <c r="G316" i="5" s="1"/>
  <c r="V424" i="5"/>
  <c r="R424" i="5" s="1"/>
  <c r="V516" i="5"/>
  <c r="I516" i="5" s="1"/>
  <c r="T751" i="5"/>
  <c r="V1128" i="5"/>
  <c r="V1207" i="5"/>
  <c r="I1207" i="5" s="1"/>
  <c r="T563" i="5"/>
  <c r="AB756" i="5"/>
  <c r="V768" i="5"/>
  <c r="AB793" i="5"/>
  <c r="V807" i="5"/>
  <c r="V820" i="5"/>
  <c r="G820" i="5" s="1"/>
  <c r="S827" i="5"/>
  <c r="V855" i="5"/>
  <c r="V904" i="5"/>
  <c r="V911" i="5"/>
  <c r="F911" i="5" s="1"/>
  <c r="S1174" i="5"/>
  <c r="V1179" i="5"/>
  <c r="V1195" i="5"/>
  <c r="V1211" i="5"/>
  <c r="G1211" i="5" s="1"/>
  <c r="T1222" i="5"/>
  <c r="V1227" i="5"/>
  <c r="V1243" i="5"/>
  <c r="G1243" i="5" s="1"/>
  <c r="V1259" i="5"/>
  <c r="I1265" i="5"/>
  <c r="T1282" i="5"/>
  <c r="R1347" i="5"/>
  <c r="F1347" i="5"/>
  <c r="V240" i="5"/>
  <c r="E240" i="5" s="1"/>
  <c r="X240" i="5" s="1"/>
  <c r="V252" i="5"/>
  <c r="V260" i="5"/>
  <c r="AB344" i="5"/>
  <c r="T447" i="5"/>
  <c r="T567" i="5"/>
  <c r="S567" i="5"/>
  <c r="AB572" i="5"/>
  <c r="T633" i="5"/>
  <c r="T719" i="5"/>
  <c r="V767" i="5"/>
  <c r="V816" i="5"/>
  <c r="V819" i="5"/>
  <c r="R819" i="5" s="1"/>
  <c r="T847" i="5"/>
  <c r="V883" i="5"/>
  <c r="J883" i="5" s="1"/>
  <c r="V928" i="5"/>
  <c r="S937" i="5"/>
  <c r="G1144" i="5"/>
  <c r="V1168" i="5"/>
  <c r="G1168" i="5" s="1"/>
  <c r="T1234" i="5"/>
  <c r="E1271" i="5"/>
  <c r="X1271" i="5" s="1"/>
  <c r="F1271" i="5"/>
  <c r="V1359" i="5"/>
  <c r="V244" i="5"/>
  <c r="V256" i="5"/>
  <c r="V264" i="5"/>
  <c r="AB368" i="5"/>
  <c r="V492" i="5"/>
  <c r="I492" i="5" s="1"/>
  <c r="V500" i="5"/>
  <c r="G500" i="5" s="1"/>
  <c r="V528" i="5"/>
  <c r="V532" i="5"/>
  <c r="S566" i="5"/>
  <c r="AB585" i="5"/>
  <c r="T613" i="5"/>
  <c r="S688" i="5"/>
  <c r="S733" i="5"/>
  <c r="S742" i="5"/>
  <c r="T765" i="5"/>
  <c r="V776" i="5"/>
  <c r="V796" i="5"/>
  <c r="V812" i="5"/>
  <c r="V828" i="5"/>
  <c r="G828" i="5" s="1"/>
  <c r="V848" i="5"/>
  <c r="V856" i="5"/>
  <c r="G856" i="5" s="1"/>
  <c r="S863" i="5"/>
  <c r="V895" i="5"/>
  <c r="T899" i="5"/>
  <c r="S899" i="5"/>
  <c r="T911" i="5"/>
  <c r="S911" i="5"/>
  <c r="V919" i="5"/>
  <c r="H919" i="5" s="1"/>
  <c r="H940" i="5"/>
  <c r="I940" i="5"/>
  <c r="V948" i="5"/>
  <c r="V955" i="5"/>
  <c r="J955" i="5" s="1"/>
  <c r="G968" i="5"/>
  <c r="R1084" i="5"/>
  <c r="R1092" i="5"/>
  <c r="S1129" i="5"/>
  <c r="F1385" i="5"/>
  <c r="T1415" i="5"/>
  <c r="V775" i="5"/>
  <c r="V784" i="5"/>
  <c r="V827" i="5"/>
  <c r="V836" i="5"/>
  <c r="V863" i="5"/>
  <c r="I863" i="5" s="1"/>
  <c r="V872" i="5"/>
  <c r="G872" i="5" s="1"/>
  <c r="V927" i="5"/>
  <c r="V936" i="5"/>
  <c r="V947" i="5"/>
  <c r="V1183" i="5"/>
  <c r="H1183" i="5" s="1"/>
  <c r="V1199" i="5"/>
  <c r="G1199" i="5" s="1"/>
  <c r="V1215" i="5"/>
  <c r="V1231" i="5"/>
  <c r="G1231" i="5" s="1"/>
  <c r="V1247" i="5"/>
  <c r="T1258" i="5"/>
  <c r="V1263" i="5"/>
  <c r="S1274" i="5"/>
  <c r="H1295" i="5"/>
  <c r="R1295" i="5"/>
  <c r="T1322" i="5"/>
  <c r="S1322" i="5"/>
  <c r="V268" i="5"/>
  <c r="G268" i="5" s="1"/>
  <c r="V276" i="5"/>
  <c r="V284" i="5"/>
  <c r="R284" i="5" s="1"/>
  <c r="V292" i="5"/>
  <c r="V320" i="5"/>
  <c r="V328" i="5"/>
  <c r="E328" i="5" s="1"/>
  <c r="X328" i="5" s="1"/>
  <c r="V336" i="5"/>
  <c r="V344" i="5"/>
  <c r="V352" i="5"/>
  <c r="V388" i="5"/>
  <c r="I388" i="5" s="1"/>
  <c r="V396" i="5"/>
  <c r="V404" i="5"/>
  <c r="E404" i="5" s="1"/>
  <c r="X404" i="5" s="1"/>
  <c r="V412" i="5"/>
  <c r="I412" i="5" s="1"/>
  <c r="V420" i="5"/>
  <c r="V472" i="5"/>
  <c r="V480" i="5"/>
  <c r="V488" i="5"/>
  <c r="V496" i="5"/>
  <c r="I496" i="5" s="1"/>
  <c r="AB521" i="5"/>
  <c r="V548" i="5"/>
  <c r="I548" i="5" s="1"/>
  <c r="V644" i="5"/>
  <c r="I644" i="5" s="1"/>
  <c r="V791" i="5"/>
  <c r="V800" i="5"/>
  <c r="G800" i="5" s="1"/>
  <c r="V843" i="5"/>
  <c r="V879" i="5"/>
  <c r="I879" i="5" s="1"/>
  <c r="V888" i="5"/>
  <c r="G888" i="5" s="1"/>
  <c r="V943" i="5"/>
  <c r="I943" i="5" s="1"/>
  <c r="V956" i="5"/>
  <c r="V1171" i="5"/>
  <c r="V1187" i="5"/>
  <c r="G1187" i="5" s="1"/>
  <c r="H1193" i="5"/>
  <c r="V1203" i="5"/>
  <c r="G1203" i="5" s="1"/>
  <c r="V1219" i="5"/>
  <c r="G1219" i="5" s="1"/>
  <c r="V1235" i="5"/>
  <c r="V1251" i="5"/>
  <c r="G1251" i="5" s="1"/>
  <c r="T1262" i="5"/>
  <c r="V660" i="5"/>
  <c r="G660" i="5" s="1"/>
  <c r="S1037" i="5"/>
  <c r="V1360" i="5"/>
  <c r="V1363" i="5"/>
  <c r="G1363" i="5" s="1"/>
  <c r="S1533" i="5"/>
  <c r="T1597" i="5"/>
  <c r="S1597" i="5"/>
  <c r="G1648" i="5"/>
  <c r="F1648" i="5"/>
  <c r="V1408" i="5"/>
  <c r="AB1436" i="5"/>
  <c r="AB1563" i="5"/>
  <c r="S1563" i="5"/>
  <c r="T1565" i="5"/>
  <c r="T1643" i="5"/>
  <c r="T1645" i="5"/>
  <c r="T1661" i="5"/>
  <c r="T1716" i="5"/>
  <c r="AB1716" i="5"/>
  <c r="S1716" i="5"/>
  <c r="V1939" i="5"/>
  <c r="V2016" i="5"/>
  <c r="J2016" i="5" s="1"/>
  <c r="J2208" i="5"/>
  <c r="V2419" i="5"/>
  <c r="J2487" i="5"/>
  <c r="I2487" i="5"/>
  <c r="F2487" i="5"/>
  <c r="V1388" i="5"/>
  <c r="E1388" i="5" s="1"/>
  <c r="X1388" i="5" s="1"/>
  <c r="I1409" i="5"/>
  <c r="V1420" i="5"/>
  <c r="V1428" i="5"/>
  <c r="AB1627" i="5"/>
  <c r="T1629" i="5"/>
  <c r="AB1768" i="5"/>
  <c r="AB1784" i="5"/>
  <c r="T1832" i="5"/>
  <c r="AB1832" i="5"/>
  <c r="S1832" i="5"/>
  <c r="V1935" i="5"/>
  <c r="G1935" i="5" s="1"/>
  <c r="V1424" i="5"/>
  <c r="R1424" i="5" s="1"/>
  <c r="V1452" i="5"/>
  <c r="E1452" i="5" s="1"/>
  <c r="X1452" i="5" s="1"/>
  <c r="V1460" i="5"/>
  <c r="I1460" i="5" s="1"/>
  <c r="V1712" i="5"/>
  <c r="G1712" i="5" s="1"/>
  <c r="T1764" i="5"/>
  <c r="AB1764" i="5"/>
  <c r="J1937" i="5"/>
  <c r="I1937" i="5"/>
  <c r="F1937" i="5"/>
  <c r="R1937" i="5"/>
  <c r="V1943" i="5"/>
  <c r="V1961" i="5"/>
  <c r="V1432" i="5"/>
  <c r="V1440" i="5"/>
  <c r="V1468" i="5"/>
  <c r="V1476" i="5"/>
  <c r="G1476" i="5" s="1"/>
  <c r="V1484" i="5"/>
  <c r="J1484" i="5" s="1"/>
  <c r="V1492" i="5"/>
  <c r="I1492" i="5" s="1"/>
  <c r="V1500" i="5"/>
  <c r="I1500" i="5" s="1"/>
  <c r="V1508" i="5"/>
  <c r="V1516" i="5"/>
  <c r="S1601" i="5"/>
  <c r="AB1724" i="5"/>
  <c r="AB1728" i="5"/>
  <c r="R1737" i="5"/>
  <c r="T1756" i="5"/>
  <c r="S1764" i="5"/>
  <c r="V1840" i="5"/>
  <c r="G1840" i="5" s="1"/>
  <c r="V1856" i="5"/>
  <c r="G1856" i="5" s="1"/>
  <c r="V1872" i="5"/>
  <c r="V1888" i="5"/>
  <c r="G1888" i="5" s="1"/>
  <c r="V1963" i="5"/>
  <c r="G1963" i="5" s="1"/>
  <c r="H2017" i="5"/>
  <c r="I2017" i="5"/>
  <c r="R2017" i="5"/>
  <c r="F2017" i="5"/>
  <c r="J2017" i="5"/>
  <c r="E2017" i="5"/>
  <c r="X2017" i="5" s="1"/>
  <c r="G2017" i="5"/>
  <c r="V2072" i="5"/>
  <c r="G2072" i="5" s="1"/>
  <c r="V2147" i="5"/>
  <c r="F2147" i="5" s="1"/>
  <c r="H2152" i="5"/>
  <c r="J2152" i="5"/>
  <c r="V2222" i="5"/>
  <c r="R2222" i="5" s="1"/>
  <c r="V2231" i="5"/>
  <c r="V2247" i="5"/>
  <c r="H2247" i="5" s="1"/>
  <c r="V1436" i="5"/>
  <c r="E1436" i="5" s="1"/>
  <c r="X1436" i="5" s="1"/>
  <c r="V1444" i="5"/>
  <c r="V1464" i="5"/>
  <c r="V1472" i="5"/>
  <c r="E1472" i="5" s="1"/>
  <c r="X1472" i="5" s="1"/>
  <c r="V1480" i="5"/>
  <c r="V1488" i="5"/>
  <c r="I1488" i="5" s="1"/>
  <c r="V1496" i="5"/>
  <c r="V1504" i="5"/>
  <c r="V1512" i="5"/>
  <c r="I1512" i="5" s="1"/>
  <c r="G1556" i="5"/>
  <c r="F1556" i="5"/>
  <c r="G1588" i="5"/>
  <c r="F1620" i="5"/>
  <c r="G1652" i="5"/>
  <c r="F1652" i="5"/>
  <c r="T1712" i="5"/>
  <c r="AB1712" i="5"/>
  <c r="S1744" i="5"/>
  <c r="V1848" i="5"/>
  <c r="R1848" i="5" s="1"/>
  <c r="V1864" i="5"/>
  <c r="G1864" i="5" s="1"/>
  <c r="V1880" i="5"/>
  <c r="G1880" i="5" s="1"/>
  <c r="V1895" i="5"/>
  <c r="G1895" i="5" s="1"/>
  <c r="V1904" i="5"/>
  <c r="E1955" i="5"/>
  <c r="X1955" i="5" s="1"/>
  <c r="V1968" i="5"/>
  <c r="G1968" i="5" s="1"/>
  <c r="V2048" i="5"/>
  <c r="H2048" i="5" s="1"/>
  <c r="V2137" i="5"/>
  <c r="H1841" i="5"/>
  <c r="F1873" i="5"/>
  <c r="F1889" i="5"/>
  <c r="V1891" i="5"/>
  <c r="H1913" i="5"/>
  <c r="I1913" i="5"/>
  <c r="V1967" i="5"/>
  <c r="V2000" i="5"/>
  <c r="S2027" i="5"/>
  <c r="V2032" i="5"/>
  <c r="V2087" i="5"/>
  <c r="G2087" i="5" s="1"/>
  <c r="V2095" i="5"/>
  <c r="G2095" i="5" s="1"/>
  <c r="H2212" i="5"/>
  <c r="R2212" i="5"/>
  <c r="I2212" i="5"/>
  <c r="E2212" i="5"/>
  <c r="X2212" i="5" s="1"/>
  <c r="J2212" i="5"/>
  <c r="G2212" i="5"/>
  <c r="AB1672" i="5"/>
  <c r="AB1704" i="5"/>
  <c r="G1736" i="5"/>
  <c r="G1760" i="5"/>
  <c r="G1776" i="5"/>
  <c r="G1844" i="5"/>
  <c r="G1873" i="5"/>
  <c r="S1888" i="5"/>
  <c r="G1889" i="5"/>
  <c r="E1896" i="5"/>
  <c r="X1896" i="5" s="1"/>
  <c r="I1896" i="5"/>
  <c r="V1921" i="5"/>
  <c r="G1921" i="5" s="1"/>
  <c r="V1927" i="5"/>
  <c r="V1936" i="5"/>
  <c r="H1936" i="5" s="1"/>
  <c r="H1951" i="5"/>
  <c r="R1951" i="5"/>
  <c r="F1951" i="5"/>
  <c r="I1951" i="5"/>
  <c r="H1959" i="5"/>
  <c r="I1959" i="5"/>
  <c r="R1959" i="5"/>
  <c r="F1959" i="5"/>
  <c r="V1969" i="5"/>
  <c r="G1969" i="5" s="1"/>
  <c r="V1971" i="5"/>
  <c r="V1992" i="5"/>
  <c r="G1992" i="5" s="1"/>
  <c r="V2024" i="5"/>
  <c r="AB2057" i="5"/>
  <c r="V2067" i="5"/>
  <c r="AB2067" i="5"/>
  <c r="G2148" i="5"/>
  <c r="AB1812" i="5"/>
  <c r="AB1828" i="5"/>
  <c r="AB1836" i="5"/>
  <c r="R1889" i="5"/>
  <c r="R1913" i="5"/>
  <c r="V1923" i="5"/>
  <c r="H1947" i="5"/>
  <c r="R1947" i="5"/>
  <c r="F1947" i="5"/>
  <c r="I1947" i="5"/>
  <c r="V1960" i="5"/>
  <c r="V1975" i="5"/>
  <c r="G1975" i="5" s="1"/>
  <c r="H1995" i="5"/>
  <c r="F1995" i="5"/>
  <c r="J1995" i="5"/>
  <c r="V2008" i="5"/>
  <c r="G2008" i="5" s="1"/>
  <c r="V2028" i="5"/>
  <c r="R2028" i="5" s="1"/>
  <c r="T2037" i="5"/>
  <c r="V2040" i="5"/>
  <c r="H2084" i="5"/>
  <c r="J2084" i="5"/>
  <c r="E2084" i="5"/>
  <c r="X2084" i="5" s="1"/>
  <c r="I2084" i="5"/>
  <c r="T2091" i="5"/>
  <c r="V2108" i="5"/>
  <c r="V2116" i="5"/>
  <c r="G2116" i="5" s="1"/>
  <c r="V2300" i="5"/>
  <c r="V2107" i="5"/>
  <c r="AB2107" i="5"/>
  <c r="S2131" i="5"/>
  <c r="J2132" i="5"/>
  <c r="V2176" i="5"/>
  <c r="V2191" i="5"/>
  <c r="H2260" i="5"/>
  <c r="J2260" i="5"/>
  <c r="E2260" i="5"/>
  <c r="X2260" i="5" s="1"/>
  <c r="I2260" i="5"/>
  <c r="R2260" i="5"/>
  <c r="I2015" i="5"/>
  <c r="S2075" i="5"/>
  <c r="T2087" i="5"/>
  <c r="AB2087" i="5"/>
  <c r="S2087" i="5"/>
  <c r="V2092" i="5"/>
  <c r="G2111" i="5"/>
  <c r="V2123" i="5"/>
  <c r="G2123" i="5" s="1"/>
  <c r="E2127" i="5"/>
  <c r="X2127" i="5" s="1"/>
  <c r="R2139" i="5"/>
  <c r="V2140" i="5"/>
  <c r="G2152" i="5"/>
  <c r="V2216" i="5"/>
  <c r="G2216" i="5" s="1"/>
  <c r="V2288" i="5"/>
  <c r="G2288" i="5" s="1"/>
  <c r="F2015" i="5"/>
  <c r="V2091" i="5"/>
  <c r="I2091" i="5" s="1"/>
  <c r="S2107" i="5"/>
  <c r="AB2111" i="5"/>
  <c r="V2124" i="5"/>
  <c r="E2124" i="5" s="1"/>
  <c r="X2124" i="5" s="1"/>
  <c r="V2156" i="5"/>
  <c r="I2156" i="5" s="1"/>
  <c r="V2161" i="5"/>
  <c r="G2161" i="5" s="1"/>
  <c r="V2180" i="5"/>
  <c r="G2180" i="5" s="1"/>
  <c r="V2220" i="5"/>
  <c r="S2151" i="5"/>
  <c r="E2159" i="5"/>
  <c r="X2159" i="5" s="1"/>
  <c r="G2172" i="5"/>
  <c r="AB2179" i="5"/>
  <c r="R2183" i="5"/>
  <c r="V2184" i="5"/>
  <c r="G2185" i="5"/>
  <c r="V2192" i="5"/>
  <c r="G2192" i="5" s="1"/>
  <c r="V2196" i="5"/>
  <c r="H2196" i="5" s="1"/>
  <c r="E2207" i="5"/>
  <c r="X2207" i="5" s="1"/>
  <c r="V2228" i="5"/>
  <c r="V2311" i="5"/>
  <c r="J2435" i="5"/>
  <c r="H2435" i="5"/>
  <c r="F2435" i="5"/>
  <c r="R2435" i="5"/>
  <c r="AB2151" i="5"/>
  <c r="E2164" i="5"/>
  <c r="X2164" i="5" s="1"/>
  <c r="V2200" i="5"/>
  <c r="G2200" i="5" s="1"/>
  <c r="V2244" i="5"/>
  <c r="G2244" i="5" s="1"/>
  <c r="V2248" i="5"/>
  <c r="V2255" i="5"/>
  <c r="F2255" i="5" s="1"/>
  <c r="T2347" i="5"/>
  <c r="V2423" i="5"/>
  <c r="I2423" i="5" s="1"/>
  <c r="H2172" i="5"/>
  <c r="I2172" i="5"/>
  <c r="R2185" i="5"/>
  <c r="H2185" i="5"/>
  <c r="V2439" i="5"/>
  <c r="V2276" i="5"/>
  <c r="V2280" i="5"/>
  <c r="G2280" i="5" s="1"/>
  <c r="G2287" i="5"/>
  <c r="V2295" i="5"/>
  <c r="H2295" i="5" s="1"/>
  <c r="V2296" i="5"/>
  <c r="R2296" i="5" s="1"/>
  <c r="G2303" i="5"/>
  <c r="T2309" i="5"/>
  <c r="V2351" i="5"/>
  <c r="G2351" i="5" s="1"/>
  <c r="V2375" i="5"/>
  <c r="R2404" i="5"/>
  <c r="J2404" i="5"/>
  <c r="F2404" i="5"/>
  <c r="E2404" i="5"/>
  <c r="X2404" i="5" s="1"/>
  <c r="V2431" i="5"/>
  <c r="I2431" i="5" s="1"/>
  <c r="V2327" i="5"/>
  <c r="G2327" i="5" s="1"/>
  <c r="S2329" i="5"/>
  <c r="V2335" i="5"/>
  <c r="I2404" i="5"/>
  <c r="E2287" i="5"/>
  <c r="X2287" i="5" s="1"/>
  <c r="I2287" i="5"/>
  <c r="T2315" i="5"/>
  <c r="S2315" i="5"/>
  <c r="V2316" i="5"/>
  <c r="H2324" i="5"/>
  <c r="G2324" i="5"/>
  <c r="J2324" i="5"/>
  <c r="T2331" i="5"/>
  <c r="S2331" i="5"/>
  <c r="R2334" i="5"/>
  <c r="V2352" i="5"/>
  <c r="V2376" i="5"/>
  <c r="T2410" i="5"/>
  <c r="J2451" i="5"/>
  <c r="F2451" i="5"/>
  <c r="I2451" i="5"/>
  <c r="F22" i="6"/>
  <c r="G17" i="6"/>
  <c r="H17" i="6"/>
  <c r="D17" i="6" s="1"/>
  <c r="V2460" i="5"/>
  <c r="V2472" i="5"/>
  <c r="G2364" i="5"/>
  <c r="G2368" i="5"/>
  <c r="T2392" i="5"/>
  <c r="T2394" i="5"/>
  <c r="G2435" i="5"/>
  <c r="S2355" i="5"/>
  <c r="S2387" i="5"/>
  <c r="V2492" i="5"/>
  <c r="G2492" i="5" s="1"/>
  <c r="T2496" i="5"/>
  <c r="T2473" i="5"/>
  <c r="R32" i="5"/>
  <c r="H32" i="5"/>
  <c r="I32" i="5"/>
  <c r="R92" i="5"/>
  <c r="H92" i="5"/>
  <c r="I124" i="5"/>
  <c r="I315" i="5"/>
  <c r="H367" i="5"/>
  <c r="I219" i="5"/>
  <c r="E219" i="5"/>
  <c r="X219" i="5" s="1"/>
  <c r="J219" i="5"/>
  <c r="J283" i="5"/>
  <c r="F283" i="5"/>
  <c r="H283" i="5"/>
  <c r="I283" i="5"/>
  <c r="H403" i="5"/>
  <c r="I479" i="5"/>
  <c r="F479" i="5"/>
  <c r="V19" i="5"/>
  <c r="V21" i="5"/>
  <c r="R21" i="5" s="1"/>
  <c r="V23" i="5"/>
  <c r="G23" i="5" s="1"/>
  <c r="V25" i="5"/>
  <c r="V27" i="5"/>
  <c r="H27" i="5" s="1"/>
  <c r="V29" i="5"/>
  <c r="V31" i="5"/>
  <c r="V33" i="5"/>
  <c r="G33" i="5" s="1"/>
  <c r="V35" i="5"/>
  <c r="V37" i="5"/>
  <c r="J37" i="5" s="1"/>
  <c r="V39" i="5"/>
  <c r="G39" i="5" s="1"/>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V215" i="5"/>
  <c r="G215" i="5" s="1"/>
  <c r="I623" i="5"/>
  <c r="E623" i="5"/>
  <c r="X623" i="5" s="1"/>
  <c r="AB824" i="5"/>
  <c r="S824" i="5"/>
  <c r="AB840" i="5"/>
  <c r="S840" i="5"/>
  <c r="T1018" i="5"/>
  <c r="T1050" i="5"/>
  <c r="S1066" i="5"/>
  <c r="T1066" i="5"/>
  <c r="S1082" i="5"/>
  <c r="T1082" i="5"/>
  <c r="S1088" i="5"/>
  <c r="AB1152" i="5"/>
  <c r="S1152" i="5"/>
  <c r="T1152" i="5"/>
  <c r="V1455" i="5"/>
  <c r="G1455" i="5" s="1"/>
  <c r="V239" i="5"/>
  <c r="V319" i="5"/>
  <c r="V339" i="5"/>
  <c r="G339" i="5" s="1"/>
  <c r="V411" i="5"/>
  <c r="G411" i="5" s="1"/>
  <c r="V415" i="5"/>
  <c r="V419" i="5"/>
  <c r="G419" i="5" s="1"/>
  <c r="V431" i="5"/>
  <c r="G431" i="5" s="1"/>
  <c r="V439" i="5"/>
  <c r="V455" i="5"/>
  <c r="V467" i="5"/>
  <c r="T824" i="5"/>
  <c r="T840" i="5"/>
  <c r="T920" i="5"/>
  <c r="R568" i="5"/>
  <c r="E647" i="5"/>
  <c r="X647"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S780" i="5"/>
  <c r="V793" i="5"/>
  <c r="G793" i="5" s="1"/>
  <c r="V809" i="5"/>
  <c r="G809" i="5" s="1"/>
  <c r="V825" i="5"/>
  <c r="H825" i="5" s="1"/>
  <c r="V841" i="5"/>
  <c r="AB844" i="5"/>
  <c r="S844" i="5"/>
  <c r="V857" i="5"/>
  <c r="G857" i="5" s="1"/>
  <c r="V873" i="5"/>
  <c r="S876" i="5"/>
  <c r="V889" i="5"/>
  <c r="V905" i="5"/>
  <c r="G905" i="5" s="1"/>
  <c r="AB908" i="5"/>
  <c r="S908" i="5"/>
  <c r="V921" i="5"/>
  <c r="G921" i="5" s="1"/>
  <c r="S924" i="5"/>
  <c r="V937" i="5"/>
  <c r="V953" i="5"/>
  <c r="S956" i="5"/>
  <c r="AB1012" i="5"/>
  <c r="S1012" i="5"/>
  <c r="AB1044" i="5"/>
  <c r="T1044" i="5"/>
  <c r="S1060" i="5"/>
  <c r="AB1076" i="5"/>
  <c r="S1076" i="5"/>
  <c r="T1076" i="5"/>
  <c r="S1084" i="5"/>
  <c r="T1084" i="5"/>
  <c r="AB1116" i="5"/>
  <c r="S1116" i="5"/>
  <c r="T1116" i="5"/>
  <c r="AB1164" i="5"/>
  <c r="S1164"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H623" i="5"/>
  <c r="T792" i="5"/>
  <c r="E224" i="5"/>
  <c r="X224" i="5" s="1"/>
  <c r="I224" i="5"/>
  <c r="T239" i="5"/>
  <c r="S306" i="5"/>
  <c r="S330" i="5"/>
  <c r="S338" i="5"/>
  <c r="S422" i="5"/>
  <c r="S466" i="5"/>
  <c r="S526" i="5"/>
  <c r="S534" i="5"/>
  <c r="AB635" i="5"/>
  <c r="T844" i="5"/>
  <c r="I296" i="5"/>
  <c r="I392" i="5"/>
  <c r="E400" i="5"/>
  <c r="X400" i="5" s="1"/>
  <c r="E492" i="5"/>
  <c r="X492" i="5" s="1"/>
  <c r="I580" i="5"/>
  <c r="G623" i="5"/>
  <c r="S768" i="5"/>
  <c r="S832" i="5"/>
  <c r="AB864" i="5"/>
  <c r="S864" i="5"/>
  <c r="AB880" i="5"/>
  <c r="S880" i="5"/>
  <c r="AB944" i="5"/>
  <c r="S944" i="5"/>
  <c r="AB960" i="5"/>
  <c r="S966" i="5"/>
  <c r="T1014" i="5"/>
  <c r="T1030" i="5"/>
  <c r="AB1038" i="5"/>
  <c r="S1046" i="5"/>
  <c r="T1062" i="5"/>
  <c r="S1078" i="5"/>
  <c r="T1144" i="5"/>
  <c r="T1160" i="5"/>
  <c r="AB24" i="5"/>
  <c r="AB28" i="5"/>
  <c r="AB36" i="5"/>
  <c r="AB40" i="5"/>
  <c r="AB44" i="5"/>
  <c r="AB60" i="5"/>
  <c r="AB80" i="5"/>
  <c r="AB112" i="5"/>
  <c r="AB124" i="5"/>
  <c r="AB140" i="5"/>
  <c r="AB152" i="5"/>
  <c r="AB156" i="5"/>
  <c r="AB208" i="5"/>
  <c r="H220" i="5"/>
  <c r="H224" i="5"/>
  <c r="V225" i="5"/>
  <c r="G225" i="5" s="1"/>
  <c r="V231" i="5"/>
  <c r="G231" i="5" s="1"/>
  <c r="V233"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V595" i="5"/>
  <c r="V603" i="5"/>
  <c r="V611" i="5"/>
  <c r="H611" i="5" s="1"/>
  <c r="V619" i="5"/>
  <c r="V627" i="5"/>
  <c r="I627" i="5" s="1"/>
  <c r="V635" i="5"/>
  <c r="J640" i="5"/>
  <c r="V643" i="5"/>
  <c r="G643" i="5" s="1"/>
  <c r="V651" i="5"/>
  <c r="G651" i="5" s="1"/>
  <c r="V659" i="5"/>
  <c r="T800" i="5"/>
  <c r="T832" i="5"/>
  <c r="T848" i="5"/>
  <c r="T864" i="5"/>
  <c r="T880" i="5"/>
  <c r="T944" i="5"/>
  <c r="G367" i="5"/>
  <c r="G403" i="5"/>
  <c r="G571" i="5"/>
  <c r="G604" i="5"/>
  <c r="R671" i="5"/>
  <c r="R689" i="5"/>
  <c r="I703" i="5"/>
  <c r="E703" i="5"/>
  <c r="X703" i="5" s="1"/>
  <c r="H711" i="5"/>
  <c r="E711" i="5"/>
  <c r="X711" i="5" s="1"/>
  <c r="H715" i="5"/>
  <c r="I715" i="5"/>
  <c r="E715" i="5"/>
  <c r="X715" i="5" s="1"/>
  <c r="R721" i="5"/>
  <c r="H721" i="5"/>
  <c r="E721" i="5"/>
  <c r="X721" i="5" s="1"/>
  <c r="R727" i="5"/>
  <c r="H727" i="5"/>
  <c r="I727" i="5"/>
  <c r="E727" i="5"/>
  <c r="X727" i="5" s="1"/>
  <c r="I729" i="5"/>
  <c r="H735" i="5"/>
  <c r="R745" i="5"/>
  <c r="R747" i="5"/>
  <c r="R763" i="5"/>
  <c r="H763" i="5"/>
  <c r="V769" i="5"/>
  <c r="G769" i="5" s="1"/>
  <c r="V785" i="5"/>
  <c r="G785" i="5" s="1"/>
  <c r="V801" i="5"/>
  <c r="S804" i="5"/>
  <c r="V817" i="5"/>
  <c r="G817" i="5" s="1"/>
  <c r="S820" i="5"/>
  <c r="V833" i="5"/>
  <c r="G833" i="5" s="1"/>
  <c r="V849" i="5"/>
  <c r="G849" i="5" s="1"/>
  <c r="V865" i="5"/>
  <c r="G865" i="5" s="1"/>
  <c r="AB868" i="5"/>
  <c r="S868" i="5"/>
  <c r="V881" i="5"/>
  <c r="V897" i="5"/>
  <c r="V913" i="5"/>
  <c r="E913" i="5" s="1"/>
  <c r="X913" i="5" s="1"/>
  <c r="V929" i="5"/>
  <c r="G929" i="5" s="1"/>
  <c r="AB932" i="5"/>
  <c r="S932" i="5"/>
  <c r="V945" i="5"/>
  <c r="F945" i="5" s="1"/>
  <c r="V961" i="5"/>
  <c r="G961" i="5" s="1"/>
  <c r="AB976" i="5"/>
  <c r="T976" i="5"/>
  <c r="T1000" i="5"/>
  <c r="AB1008" i="5"/>
  <c r="T1008" i="5"/>
  <c r="S1024" i="5"/>
  <c r="S1032" i="5"/>
  <c r="AB1040" i="5"/>
  <c r="S1040" i="5"/>
  <c r="AB1072" i="5"/>
  <c r="AB1124" i="5"/>
  <c r="S1124" i="5"/>
  <c r="T1124" i="5"/>
  <c r="AB1156" i="5"/>
  <c r="T1156" i="5"/>
  <c r="V1471" i="5"/>
  <c r="J1471" i="5" s="1"/>
  <c r="V1487" i="5"/>
  <c r="AB1503" i="5"/>
  <c r="V1503" i="5"/>
  <c r="E1503" i="5" s="1"/>
  <c r="X1503" i="5" s="1"/>
  <c r="V247" i="5"/>
  <c r="V259" i="5"/>
  <c r="H259" i="5" s="1"/>
  <c r="V271" i="5"/>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V475" i="5"/>
  <c r="F475" i="5" s="1"/>
  <c r="V483" i="5"/>
  <c r="I483" i="5" s="1"/>
  <c r="V491" i="5"/>
  <c r="F491" i="5" s="1"/>
  <c r="V499" i="5"/>
  <c r="G499" i="5" s="1"/>
  <c r="V507" i="5"/>
  <c r="V515" i="5"/>
  <c r="V523" i="5"/>
  <c r="G523" i="5" s="1"/>
  <c r="V527" i="5"/>
  <c r="V531" i="5"/>
  <c r="V535" i="5"/>
  <c r="J535" i="5" s="1"/>
  <c r="V543" i="5"/>
  <c r="V547" i="5"/>
  <c r="G547" i="5" s="1"/>
  <c r="G32" i="5"/>
  <c r="G88" i="5"/>
  <c r="G92" i="5"/>
  <c r="G100" i="5"/>
  <c r="G124" i="5"/>
  <c r="G220" i="5"/>
  <c r="G224" i="5"/>
  <c r="S256" i="5"/>
  <c r="AB259" i="5"/>
  <c r="AB287" i="5"/>
  <c r="S300" i="5"/>
  <c r="AB303" i="5"/>
  <c r="S312" i="5"/>
  <c r="AB319" i="5"/>
  <c r="AB331" i="5"/>
  <c r="S344" i="5"/>
  <c r="S352" i="5"/>
  <c r="S368" i="5"/>
  <c r="S376" i="5"/>
  <c r="AB383" i="5"/>
  <c r="S396" i="5"/>
  <c r="AB407" i="5"/>
  <c r="AB435" i="5"/>
  <c r="S460" i="5"/>
  <c r="AB467" i="5"/>
  <c r="S468" i="5"/>
  <c r="S484" i="5"/>
  <c r="AB495" i="5"/>
  <c r="AB515" i="5"/>
  <c r="S520" i="5"/>
  <c r="AB527" i="5"/>
  <c r="S528" i="5"/>
  <c r="S548" i="5"/>
  <c r="AB551" i="5"/>
  <c r="J559" i="5"/>
  <c r="V561" i="5"/>
  <c r="E561" i="5" s="1"/>
  <c r="X561" i="5" s="1"/>
  <c r="AB567" i="5"/>
  <c r="V569" i="5"/>
  <c r="F569" i="5" s="1"/>
  <c r="V577" i="5"/>
  <c r="AB583" i="5"/>
  <c r="V585" i="5"/>
  <c r="G585" i="5" s="1"/>
  <c r="V593" i="5"/>
  <c r="H600" i="5"/>
  <c r="V601" i="5"/>
  <c r="G601" i="5" s="1"/>
  <c r="V609" i="5"/>
  <c r="R609" i="5" s="1"/>
  <c r="V617" i="5"/>
  <c r="J623" i="5"/>
  <c r="AB624" i="5"/>
  <c r="V625" i="5"/>
  <c r="G625" i="5" s="1"/>
  <c r="AB631" i="5"/>
  <c r="V633" i="5"/>
  <c r="R633" i="5" s="1"/>
  <c r="V641" i="5"/>
  <c r="J641" i="5" s="1"/>
  <c r="V649" i="5"/>
  <c r="AB655" i="5"/>
  <c r="T804" i="5"/>
  <c r="T868" i="5"/>
  <c r="T932" i="5"/>
  <c r="J1099" i="5"/>
  <c r="J1103" i="5"/>
  <c r="R1103" i="5"/>
  <c r="H1103" i="5"/>
  <c r="J1115" i="5"/>
  <c r="F1115" i="5"/>
  <c r="R1115" i="5"/>
  <c r="J1123" i="5"/>
  <c r="F1131" i="5"/>
  <c r="R1131" i="5"/>
  <c r="H1131" i="5"/>
  <c r="J1139" i="5"/>
  <c r="F1139" i="5"/>
  <c r="R1139" i="5"/>
  <c r="H1139" i="5"/>
  <c r="J1159" i="5"/>
  <c r="F1159" i="5"/>
  <c r="R1159" i="5"/>
  <c r="H1159" i="5"/>
  <c r="J1163" i="5"/>
  <c r="R1375" i="5"/>
  <c r="J1375" i="5"/>
  <c r="E1375" i="5"/>
  <c r="X1375" i="5" s="1"/>
  <c r="H1375" i="5"/>
  <c r="R1383" i="5"/>
  <c r="H1383" i="5"/>
  <c r="J1391" i="5"/>
  <c r="R1399" i="5"/>
  <c r="J1399" i="5"/>
  <c r="E1399" i="5"/>
  <c r="X1399" i="5" s="1"/>
  <c r="H1399" i="5"/>
  <c r="I1399" i="5"/>
  <c r="R1415" i="5"/>
  <c r="J1415" i="5"/>
  <c r="E1415" i="5"/>
  <c r="X1415" i="5" s="1"/>
  <c r="H1415" i="5"/>
  <c r="I1415" i="5"/>
  <c r="T1524" i="5"/>
  <c r="AB1556" i="5"/>
  <c r="T1556" i="5"/>
  <c r="AB1588" i="5"/>
  <c r="T1588" i="5"/>
  <c r="T1620" i="5"/>
  <c r="AB1652" i="5"/>
  <c r="S1652" i="5"/>
  <c r="T1652" i="5"/>
  <c r="S1710" i="5"/>
  <c r="T1710" i="5"/>
  <c r="G1723" i="5"/>
  <c r="S1726" i="5"/>
  <c r="T1726" i="5"/>
  <c r="H1771" i="5"/>
  <c r="J1771" i="5"/>
  <c r="E1771" i="5"/>
  <c r="X1771" i="5" s="1"/>
  <c r="R1771" i="5"/>
  <c r="F1771" i="5"/>
  <c r="G1771" i="5"/>
  <c r="I1771" i="5"/>
  <c r="S1774" i="5"/>
  <c r="T1774" i="5"/>
  <c r="I1787" i="5"/>
  <c r="H1803" i="5"/>
  <c r="J1803" i="5"/>
  <c r="E1803" i="5"/>
  <c r="X1803" i="5" s="1"/>
  <c r="R1803" i="5"/>
  <c r="F1803" i="5"/>
  <c r="G1803" i="5"/>
  <c r="I1803" i="5"/>
  <c r="H1851" i="5"/>
  <c r="J1851" i="5"/>
  <c r="E1851" i="5"/>
  <c r="X1851" i="5" s="1"/>
  <c r="R1851" i="5"/>
  <c r="F1851" i="5"/>
  <c r="G1851" i="5"/>
  <c r="I1851" i="5"/>
  <c r="S1870" i="5"/>
  <c r="T1870" i="5"/>
  <c r="T2002" i="5"/>
  <c r="T769" i="5"/>
  <c r="T773" i="5"/>
  <c r="T777" i="5"/>
  <c r="E779" i="5"/>
  <c r="X779" i="5" s="1"/>
  <c r="E783" i="5"/>
  <c r="X783" i="5" s="1"/>
  <c r="E787" i="5"/>
  <c r="X787" i="5" s="1"/>
  <c r="T793" i="5"/>
  <c r="T801" i="5"/>
  <c r="AB807" i="5"/>
  <c r="T813" i="5"/>
  <c r="E819" i="5"/>
  <c r="X819" i="5" s="1"/>
  <c r="AB819" i="5"/>
  <c r="AB827" i="5"/>
  <c r="AB831" i="5"/>
  <c r="T837" i="5"/>
  <c r="AB851" i="5"/>
  <c r="T853" i="5"/>
  <c r="E859" i="5"/>
  <c r="X859" i="5" s="1"/>
  <c r="AB867" i="5"/>
  <c r="AB871" i="5"/>
  <c r="AB883" i="5"/>
  <c r="E891" i="5"/>
  <c r="X891" i="5" s="1"/>
  <c r="AB899" i="5"/>
  <c r="T901" i="5"/>
  <c r="E903" i="5"/>
  <c r="X903" i="5" s="1"/>
  <c r="T905" i="5"/>
  <c r="E907" i="5"/>
  <c r="X907" i="5" s="1"/>
  <c r="T909" i="5"/>
  <c r="AB911" i="5"/>
  <c r="AB915" i="5"/>
  <c r="T917" i="5"/>
  <c r="T921" i="5"/>
  <c r="AB923" i="5"/>
  <c r="T925" i="5"/>
  <c r="E931" i="5"/>
  <c r="X931" i="5" s="1"/>
  <c r="AB935" i="5"/>
  <c r="AB943" i="5"/>
  <c r="AB947" i="5"/>
  <c r="AB951" i="5"/>
  <c r="T953" i="5"/>
  <c r="J779" i="5"/>
  <c r="J783" i="5"/>
  <c r="F783" i="5"/>
  <c r="S786" i="5"/>
  <c r="S790" i="5"/>
  <c r="S810" i="5"/>
  <c r="F811" i="5"/>
  <c r="J819" i="5"/>
  <c r="F819" i="5"/>
  <c r="S826" i="5"/>
  <c r="S834" i="5"/>
  <c r="J839" i="5"/>
  <c r="S854" i="5"/>
  <c r="S858" i="5"/>
  <c r="F859" i="5"/>
  <c r="S866" i="5"/>
  <c r="F867" i="5"/>
  <c r="S874" i="5"/>
  <c r="S882" i="5"/>
  <c r="S886" i="5"/>
  <c r="S898" i="5"/>
  <c r="S902" i="5"/>
  <c r="F903" i="5"/>
  <c r="F907" i="5"/>
  <c r="S910" i="5"/>
  <c r="F931" i="5"/>
  <c r="S934" i="5"/>
  <c r="S938" i="5"/>
  <c r="S946" i="5"/>
  <c r="S950" i="5"/>
  <c r="S954" i="5"/>
  <c r="S958" i="5"/>
  <c r="H968" i="5"/>
  <c r="I968" i="5"/>
  <c r="H972" i="5"/>
  <c r="I972" i="5"/>
  <c r="H988" i="5"/>
  <c r="I988" i="5"/>
  <c r="E988" i="5"/>
  <c r="X988" i="5" s="1"/>
  <c r="H992" i="5"/>
  <c r="I992" i="5"/>
  <c r="E992" i="5"/>
  <c r="X992" i="5" s="1"/>
  <c r="E1000" i="5"/>
  <c r="X1000" i="5" s="1"/>
  <c r="H1020" i="5"/>
  <c r="I1020" i="5"/>
  <c r="E1020" i="5"/>
  <c r="X1020" i="5" s="1"/>
  <c r="H1024" i="5"/>
  <c r="H1032" i="5"/>
  <c r="I1032" i="5"/>
  <c r="E1032" i="5"/>
  <c r="X1032" i="5" s="1"/>
  <c r="H1036" i="5"/>
  <c r="H1052" i="5"/>
  <c r="I1052" i="5"/>
  <c r="E1052" i="5"/>
  <c r="X1052" i="5" s="1"/>
  <c r="H1056" i="5"/>
  <c r="I1056" i="5"/>
  <c r="E1056" i="5"/>
  <c r="X1056" i="5" s="1"/>
  <c r="H1064" i="5"/>
  <c r="I1064" i="5"/>
  <c r="E1064" i="5"/>
  <c r="X1064" i="5" s="1"/>
  <c r="I1068" i="5"/>
  <c r="E1068" i="5"/>
  <c r="X1068" i="5" s="1"/>
  <c r="S1090" i="5"/>
  <c r="T1090" i="5"/>
  <c r="T1094" i="5"/>
  <c r="S1098" i="5"/>
  <c r="T1098" i="5"/>
  <c r="S1106" i="5"/>
  <c r="T1106" i="5"/>
  <c r="T1110" i="5"/>
  <c r="S1118" i="5"/>
  <c r="S1126" i="5"/>
  <c r="S1142" i="5"/>
  <c r="T1142" i="5"/>
  <c r="S1146" i="5"/>
  <c r="T1146" i="5"/>
  <c r="S1154" i="5"/>
  <c r="T1154" i="5"/>
  <c r="S1166" i="5"/>
  <c r="T1170" i="5"/>
  <c r="AB1179" i="5"/>
  <c r="S1179" i="5"/>
  <c r="AB1187" i="5"/>
  <c r="S1187" i="5"/>
  <c r="AB1191" i="5"/>
  <c r="AB1195" i="5"/>
  <c r="S1195" i="5"/>
  <c r="AB1199" i="5"/>
  <c r="S1199" i="5"/>
  <c r="S1219" i="5"/>
  <c r="AB1223" i="5"/>
  <c r="S1223" i="5"/>
  <c r="AB1227" i="5"/>
  <c r="S1227" i="5"/>
  <c r="AB1231" i="5"/>
  <c r="S1231" i="5"/>
  <c r="AB1243" i="5"/>
  <c r="S1243" i="5"/>
  <c r="AB1251" i="5"/>
  <c r="S1251" i="5"/>
  <c r="AB1255" i="5"/>
  <c r="AB1263" i="5"/>
  <c r="S1263" i="5"/>
  <c r="AB1271" i="5"/>
  <c r="S1271" i="5"/>
  <c r="AB1275" i="5"/>
  <c r="S1275" i="5"/>
  <c r="AB1283" i="5"/>
  <c r="S1283" i="5"/>
  <c r="AB1287" i="5"/>
  <c r="S1287" i="5"/>
  <c r="S1295" i="5"/>
  <c r="AB1299" i="5"/>
  <c r="S1299" i="5"/>
  <c r="AB1307" i="5"/>
  <c r="S1307" i="5"/>
  <c r="AB1311" i="5"/>
  <c r="S1311" i="5"/>
  <c r="AB1319" i="5"/>
  <c r="AB1339" i="5"/>
  <c r="S1339" i="5"/>
  <c r="AB1347" i="5"/>
  <c r="S1347" i="5"/>
  <c r="J1356" i="5"/>
  <c r="F1356" i="5"/>
  <c r="H1356" i="5"/>
  <c r="E1356" i="5"/>
  <c r="X1356" i="5" s="1"/>
  <c r="G1356" i="5"/>
  <c r="I1356" i="5"/>
  <c r="T1362" i="5"/>
  <c r="AB1431" i="5"/>
  <c r="AB1463" i="5"/>
  <c r="AB1479" i="5"/>
  <c r="AB681" i="5"/>
  <c r="AB689" i="5"/>
  <c r="AB707" i="5"/>
  <c r="AB713" i="5"/>
  <c r="AB719" i="5"/>
  <c r="AB723" i="5"/>
  <c r="AB729" i="5"/>
  <c r="AB739" i="5"/>
  <c r="AB745" i="5"/>
  <c r="AB751" i="5"/>
  <c r="AB753" i="5"/>
  <c r="I779" i="5"/>
  <c r="I783" i="5"/>
  <c r="T790" i="5"/>
  <c r="T810" i="5"/>
  <c r="I811" i="5"/>
  <c r="I819" i="5"/>
  <c r="T826" i="5"/>
  <c r="T834" i="5"/>
  <c r="T838" i="5"/>
  <c r="T846" i="5"/>
  <c r="T854" i="5"/>
  <c r="T858" i="5"/>
  <c r="I859" i="5"/>
  <c r="T866" i="5"/>
  <c r="T870" i="5"/>
  <c r="I871" i="5"/>
  <c r="T874" i="5"/>
  <c r="T878" i="5"/>
  <c r="T882" i="5"/>
  <c r="T886" i="5"/>
  <c r="T898" i="5"/>
  <c r="T902" i="5"/>
  <c r="I903" i="5"/>
  <c r="T914" i="5"/>
  <c r="T934" i="5"/>
  <c r="T938" i="5"/>
  <c r="T942" i="5"/>
  <c r="T946" i="5"/>
  <c r="T950" i="5"/>
  <c r="T954" i="5"/>
  <c r="T958" i="5"/>
  <c r="T1179" i="5"/>
  <c r="T1187" i="5"/>
  <c r="T1191" i="5"/>
  <c r="T1195" i="5"/>
  <c r="T1199" i="5"/>
  <c r="T1223" i="5"/>
  <c r="T1227" i="5"/>
  <c r="T1231" i="5"/>
  <c r="T1243" i="5"/>
  <c r="T1251" i="5"/>
  <c r="T1255" i="5"/>
  <c r="T1263" i="5"/>
  <c r="T1271" i="5"/>
  <c r="T1275" i="5"/>
  <c r="T1287" i="5"/>
  <c r="T1295" i="5"/>
  <c r="T1299" i="5"/>
  <c r="T1307" i="5"/>
  <c r="T1311" i="5"/>
  <c r="T1319" i="5"/>
  <c r="T1331" i="5"/>
  <c r="T1339" i="5"/>
  <c r="T1347"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J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V1059" i="5"/>
  <c r="V1063" i="5"/>
  <c r="R1063" i="5" s="1"/>
  <c r="V1065" i="5"/>
  <c r="G1065" i="5" s="1"/>
  <c r="V1067" i="5"/>
  <c r="V1071" i="5"/>
  <c r="F1071" i="5" s="1"/>
  <c r="V1073" i="5"/>
  <c r="H1073" i="5" s="1"/>
  <c r="V1075" i="5"/>
  <c r="G1075" i="5" s="1"/>
  <c r="V1079" i="5"/>
  <c r="J1079" i="5" s="1"/>
  <c r="V1081" i="5"/>
  <c r="V1083" i="5"/>
  <c r="H1083" i="5" s="1"/>
  <c r="F1089" i="5"/>
  <c r="H1089" i="5"/>
  <c r="R1097" i="5"/>
  <c r="H1097" i="5"/>
  <c r="J1105" i="5"/>
  <c r="F1105" i="5"/>
  <c r="H1105" i="5"/>
  <c r="J1113" i="5"/>
  <c r="F1113" i="5"/>
  <c r="R1113" i="5"/>
  <c r="H1113" i="5"/>
  <c r="J1129" i="5"/>
  <c r="F1129" i="5"/>
  <c r="R1129" i="5"/>
  <c r="H1129" i="5"/>
  <c r="J1145" i="5"/>
  <c r="F1145" i="5"/>
  <c r="R1145" i="5"/>
  <c r="H1145" i="5"/>
  <c r="J1161"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V1232" i="5"/>
  <c r="V1236" i="5"/>
  <c r="J1236" i="5" s="1"/>
  <c r="V1240" i="5"/>
  <c r="G1240" i="5" s="1"/>
  <c r="V1244" i="5"/>
  <c r="I1244" i="5" s="1"/>
  <c r="V1248" i="5"/>
  <c r="G1248" i="5" s="1"/>
  <c r="V1252" i="5"/>
  <c r="F1252" i="5" s="1"/>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R1379" i="5"/>
  <c r="E1387" i="5"/>
  <c r="X1387" i="5" s="1"/>
  <c r="R1395" i="5"/>
  <c r="J1395" i="5"/>
  <c r="E1395" i="5"/>
  <c r="X1395" i="5" s="1"/>
  <c r="H1395" i="5"/>
  <c r="I1395" i="5"/>
  <c r="R1403" i="5"/>
  <c r="J1403" i="5"/>
  <c r="E1403" i="5"/>
  <c r="X1403" i="5" s="1"/>
  <c r="H1403" i="5"/>
  <c r="I1403" i="5"/>
  <c r="J1411" i="5"/>
  <c r="H1411" i="5"/>
  <c r="I1411" i="5"/>
  <c r="G1414" i="5"/>
  <c r="R1419" i="5"/>
  <c r="J1419" i="5"/>
  <c r="E1419" i="5"/>
  <c r="X1419" i="5" s="1"/>
  <c r="H1419" i="5"/>
  <c r="I1419" i="5"/>
  <c r="E1447" i="5"/>
  <c r="X1447" i="5" s="1"/>
  <c r="I1463" i="5"/>
  <c r="AB1540" i="5"/>
  <c r="S1540" i="5"/>
  <c r="T1540" i="5"/>
  <c r="S1572" i="5"/>
  <c r="AB1604" i="5"/>
  <c r="S1604" i="5"/>
  <c r="T1604" i="5"/>
  <c r="AB1636" i="5"/>
  <c r="S1636" i="5"/>
  <c r="G671" i="5"/>
  <c r="G697" i="5"/>
  <c r="G711" i="5"/>
  <c r="G715" i="5"/>
  <c r="G721" i="5"/>
  <c r="G727" i="5"/>
  <c r="G729" i="5"/>
  <c r="G763" i="5"/>
  <c r="H783" i="5"/>
  <c r="H787" i="5"/>
  <c r="H811" i="5"/>
  <c r="H819" i="5"/>
  <c r="H839" i="5"/>
  <c r="H859" i="5"/>
  <c r="R878" i="5"/>
  <c r="H903" i="5"/>
  <c r="H931" i="5"/>
  <c r="R968" i="5"/>
  <c r="R976" i="5"/>
  <c r="R988" i="5"/>
  <c r="R992" i="5"/>
  <c r="R1032" i="5"/>
  <c r="R1056" i="5"/>
  <c r="R1064" i="5"/>
  <c r="I1103" i="5"/>
  <c r="I1115" i="5"/>
  <c r="I1131" i="5"/>
  <c r="I1139" i="5"/>
  <c r="I1159" i="5"/>
  <c r="S1170" i="5"/>
  <c r="V1479" i="5"/>
  <c r="V1495" i="5"/>
  <c r="V1511" i="5"/>
  <c r="AB1356" i="5"/>
  <c r="S1357" i="5"/>
  <c r="AB1364" i="5"/>
  <c r="S1364" i="5"/>
  <c r="S1365" i="5"/>
  <c r="T1370" i="5"/>
  <c r="S1370" i="5"/>
  <c r="AB1371" i="5"/>
  <c r="T1374" i="5"/>
  <c r="S1374" i="5"/>
  <c r="G1375" i="5"/>
  <c r="T1378" i="5"/>
  <c r="S1378" i="5"/>
  <c r="AB1379" i="5"/>
  <c r="G1383" i="5"/>
  <c r="S1386" i="5"/>
  <c r="AB1391" i="5"/>
  <c r="T1394" i="5"/>
  <c r="S1394" i="5"/>
  <c r="G1395" i="5"/>
  <c r="G1399" i="5"/>
  <c r="AB1399" i="5"/>
  <c r="G1403" i="5"/>
  <c r="T1406" i="5"/>
  <c r="S1406" i="5"/>
  <c r="AB1411" i="5"/>
  <c r="G1415" i="5"/>
  <c r="AB1415" i="5"/>
  <c r="G1419" i="5"/>
  <c r="T1422" i="5"/>
  <c r="S1422" i="5"/>
  <c r="AB1423" i="5"/>
  <c r="S1430" i="5"/>
  <c r="S1438" i="5"/>
  <c r="T1446" i="5"/>
  <c r="S1446" i="5"/>
  <c r="T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50" i="5"/>
  <c r="T1550" i="5"/>
  <c r="S1558" i="5"/>
  <c r="T1558" i="5"/>
  <c r="S1566" i="5"/>
  <c r="AB1582" i="5"/>
  <c r="S1582" i="5"/>
  <c r="T1582" i="5"/>
  <c r="S1590" i="5"/>
  <c r="T1590" i="5"/>
  <c r="S1614" i="5"/>
  <c r="T1614" i="5"/>
  <c r="S1622" i="5"/>
  <c r="T1622" i="5"/>
  <c r="S1646" i="5"/>
  <c r="T1646" i="5"/>
  <c r="AB1654" i="5"/>
  <c r="S1654" i="5"/>
  <c r="T1654" i="5"/>
  <c r="V1663" i="5"/>
  <c r="G1663" i="5" s="1"/>
  <c r="V1679" i="5"/>
  <c r="V1695" i="5"/>
  <c r="R2094" i="5"/>
  <c r="AB1089" i="5"/>
  <c r="AB1095" i="5"/>
  <c r="AB1103" i="5"/>
  <c r="AB1105" i="5"/>
  <c r="AB1113" i="5"/>
  <c r="AB1115" i="5"/>
  <c r="AB1119" i="5"/>
  <c r="AB1121" i="5"/>
  <c r="AB1127" i="5"/>
  <c r="AB1129" i="5"/>
  <c r="AB1131" i="5"/>
  <c r="AB1135" i="5"/>
  <c r="AB1137" i="5"/>
  <c r="AB1139" i="5"/>
  <c r="AB1147" i="5"/>
  <c r="AB1151" i="5"/>
  <c r="AB1159" i="5"/>
  <c r="AB1167" i="5"/>
  <c r="T1172" i="5"/>
  <c r="T1180" i="5"/>
  <c r="T1184" i="5"/>
  <c r="T1188" i="5"/>
  <c r="T1192" i="5"/>
  <c r="T1208" i="5"/>
  <c r="T1212" i="5"/>
  <c r="T1216" i="5"/>
  <c r="T1220" i="5"/>
  <c r="T1224" i="5"/>
  <c r="T1236" i="5"/>
  <c r="T1244" i="5"/>
  <c r="T1248" i="5"/>
  <c r="T1256" i="5"/>
  <c r="T1268" i="5"/>
  <c r="T1272" i="5"/>
  <c r="T1276" i="5"/>
  <c r="T1280" i="5"/>
  <c r="T1288" i="5"/>
  <c r="T1292" i="5"/>
  <c r="T1300" i="5"/>
  <c r="T1304" i="5"/>
  <c r="T1312" i="5"/>
  <c r="T1316" i="5"/>
  <c r="T1328" i="5"/>
  <c r="T1336" i="5"/>
  <c r="T1357" i="5"/>
  <c r="T1365" i="5"/>
  <c r="AB1173" i="5"/>
  <c r="AB1177" i="5"/>
  <c r="S1177" i="5"/>
  <c r="S1181" i="5"/>
  <c r="AB1185" i="5"/>
  <c r="S1185" i="5"/>
  <c r="J1198" i="5"/>
  <c r="AB1201" i="5"/>
  <c r="S1201" i="5"/>
  <c r="S1205" i="5"/>
  <c r="S1209" i="5"/>
  <c r="S1213" i="5"/>
  <c r="F1214" i="5"/>
  <c r="AB1217" i="5"/>
  <c r="S1217" i="5"/>
  <c r="S1229" i="5"/>
  <c r="S1237" i="5"/>
  <c r="F1238" i="5"/>
  <c r="AB1241" i="5"/>
  <c r="S1241" i="5"/>
  <c r="AB1249" i="5"/>
  <c r="S1249" i="5"/>
  <c r="AB1265" i="5"/>
  <c r="S1265" i="5"/>
  <c r="J1266" i="5"/>
  <c r="S1269" i="5"/>
  <c r="S1277" i="5"/>
  <c r="AB1281" i="5"/>
  <c r="S1281" i="5"/>
  <c r="AB1289" i="5"/>
  <c r="S1289" i="5"/>
  <c r="S1293" i="5"/>
  <c r="S1301" i="5"/>
  <c r="J1310" i="5"/>
  <c r="AB1313" i="5"/>
  <c r="S1313" i="5"/>
  <c r="AB1325" i="5"/>
  <c r="AB1329" i="5"/>
  <c r="S1333" i="5"/>
  <c r="AB1337" i="5"/>
  <c r="S1337" i="5"/>
  <c r="S1341" i="5"/>
  <c r="AB1345" i="5"/>
  <c r="S1345" i="5"/>
  <c r="S1350" i="5"/>
  <c r="AB1351" i="5"/>
  <c r="S1351" i="5"/>
  <c r="H1352" i="5"/>
  <c r="AB1359" i="5"/>
  <c r="S1359" i="5"/>
  <c r="T1366" i="5"/>
  <c r="I1368" i="5"/>
  <c r="E1368" i="5"/>
  <c r="X1368" i="5" s="1"/>
  <c r="J1368" i="5"/>
  <c r="E1380" i="5"/>
  <c r="X1380" i="5" s="1"/>
  <c r="R1385" i="5"/>
  <c r="H1385" i="5"/>
  <c r="J1385" i="5"/>
  <c r="E1385" i="5"/>
  <c r="X1385" i="5" s="1"/>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51" i="5"/>
  <c r="E1462" i="5"/>
  <c r="X1462" i="5" s="1"/>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T1600" i="5"/>
  <c r="AB1608" i="5"/>
  <c r="S1608" i="5"/>
  <c r="T1608" i="5"/>
  <c r="AB1616" i="5"/>
  <c r="S1616" i="5"/>
  <c r="T1616" i="5"/>
  <c r="T1624" i="5"/>
  <c r="AB1632" i="5"/>
  <c r="AB1640" i="5"/>
  <c r="S1640" i="5"/>
  <c r="T1640" i="5"/>
  <c r="AB1648" i="5"/>
  <c r="S1648" i="5"/>
  <c r="T1648" i="5"/>
  <c r="S2010" i="5"/>
  <c r="T2010" i="5"/>
  <c r="S2026" i="5"/>
  <c r="E1084" i="5"/>
  <c r="X1084" i="5" s="1"/>
  <c r="G1087" i="5"/>
  <c r="G1089" i="5"/>
  <c r="E1092" i="5"/>
  <c r="X1092" i="5" s="1"/>
  <c r="I1092" i="5"/>
  <c r="G1095" i="5"/>
  <c r="G1097" i="5"/>
  <c r="G1099" i="5"/>
  <c r="G1103" i="5"/>
  <c r="G1105" i="5"/>
  <c r="E1108" i="5"/>
  <c r="X1108" i="5" s="1"/>
  <c r="I1108" i="5"/>
  <c r="G1113" i="5"/>
  <c r="G1115" i="5"/>
  <c r="G1129" i="5"/>
  <c r="G1131" i="5"/>
  <c r="I1136" i="5"/>
  <c r="G1139" i="5"/>
  <c r="E1144" i="5"/>
  <c r="X1144" i="5" s="1"/>
  <c r="I1144" i="5"/>
  <c r="G1145" i="5"/>
  <c r="E1148" i="5"/>
  <c r="X1148" i="5" s="1"/>
  <c r="E1156" i="5"/>
  <c r="X1156" i="5" s="1"/>
  <c r="G1159" i="5"/>
  <c r="I1160" i="5"/>
  <c r="G1163" i="5"/>
  <c r="G1169" i="5"/>
  <c r="S1172" i="5"/>
  <c r="T1173" i="5"/>
  <c r="G1177" i="5"/>
  <c r="T1177" i="5"/>
  <c r="T1181" i="5"/>
  <c r="S1184" i="5"/>
  <c r="T1185" i="5"/>
  <c r="S1188" i="5"/>
  <c r="S1192" i="5"/>
  <c r="G1193" i="5"/>
  <c r="G1201" i="5"/>
  <c r="T1201" i="5"/>
  <c r="T1205" i="5"/>
  <c r="S1208" i="5"/>
  <c r="T1209" i="5"/>
  <c r="S1212" i="5"/>
  <c r="T1213" i="5"/>
  <c r="S1216" i="5"/>
  <c r="T1217" i="5"/>
  <c r="S1220" i="5"/>
  <c r="S1224" i="5"/>
  <c r="T1229" i="5"/>
  <c r="G1233" i="5"/>
  <c r="S1236" i="5"/>
  <c r="T1237" i="5"/>
  <c r="S1240" i="5"/>
  <c r="G1241" i="5"/>
  <c r="T1241" i="5"/>
  <c r="S1244" i="5"/>
  <c r="T1245" i="5"/>
  <c r="S1248" i="5"/>
  <c r="G1249" i="5"/>
  <c r="T1249" i="5"/>
  <c r="S1252" i="5"/>
  <c r="S1256" i="5"/>
  <c r="G1257" i="5"/>
  <c r="G1265" i="5"/>
  <c r="T1265" i="5"/>
  <c r="S1268" i="5"/>
  <c r="T1269" i="5"/>
  <c r="S1276" i="5"/>
  <c r="T1277" i="5"/>
  <c r="I1278" i="5"/>
  <c r="S1280" i="5"/>
  <c r="T1281" i="5"/>
  <c r="S1288" i="5"/>
  <c r="G1289" i="5"/>
  <c r="T1289" i="5"/>
  <c r="S1292" i="5"/>
  <c r="T1293" i="5"/>
  <c r="S1296" i="5"/>
  <c r="S1300" i="5"/>
  <c r="T1301" i="5"/>
  <c r="S1304" i="5"/>
  <c r="S1312" i="5"/>
  <c r="T1313" i="5"/>
  <c r="S1316" i="5"/>
  <c r="G1321" i="5"/>
  <c r="S1324" i="5"/>
  <c r="S1328" i="5"/>
  <c r="G1329" i="5"/>
  <c r="S1332" i="5"/>
  <c r="T1333" i="5"/>
  <c r="S1336" i="5"/>
  <c r="T1341" i="5"/>
  <c r="G1345" i="5"/>
  <c r="T1345" i="5"/>
  <c r="T1351" i="5"/>
  <c r="R1352"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G1369" i="5"/>
  <c r="T1376" i="5"/>
  <c r="S1376" i="5"/>
  <c r="T1380" i="5"/>
  <c r="S1380" i="5"/>
  <c r="T1384" i="5"/>
  <c r="S1384" i="5"/>
  <c r="G1385" i="5"/>
  <c r="AB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s="1"/>
  <c r="V1671" i="5"/>
  <c r="V1687" i="5"/>
  <c r="E1687" i="5" s="1"/>
  <c r="X1687" i="5" s="1"/>
  <c r="V1703" i="5"/>
  <c r="AB2316" i="5"/>
  <c r="S2316" i="5"/>
  <c r="T2316" i="5"/>
  <c r="F1177" i="5"/>
  <c r="R1177" i="5"/>
  <c r="R1185" i="5"/>
  <c r="F1193" i="5"/>
  <c r="R1193" i="5"/>
  <c r="H1198" i="5"/>
  <c r="F1201" i="5"/>
  <c r="R1201" i="5"/>
  <c r="F1233" i="5"/>
  <c r="R1233" i="5"/>
  <c r="F1241" i="5"/>
  <c r="R1241" i="5"/>
  <c r="F1257" i="5"/>
  <c r="R1257" i="5"/>
  <c r="F1265" i="5"/>
  <c r="R1265" i="5"/>
  <c r="F1273" i="5"/>
  <c r="H1310" i="5"/>
  <c r="F1321" i="5"/>
  <c r="R1321" i="5"/>
  <c r="F1329" i="5"/>
  <c r="F1345" i="5"/>
  <c r="R1345" i="5"/>
  <c r="I1352" i="5"/>
  <c r="T1353" i="5"/>
  <c r="G1358" i="5"/>
  <c r="T1361" i="5"/>
  <c r="T1364" i="5"/>
  <c r="AB1366" i="5"/>
  <c r="R1368" i="5"/>
  <c r="AB1374" i="5"/>
  <c r="R1380" i="5"/>
  <c r="AB1394" i="5"/>
  <c r="R1400" i="5"/>
  <c r="AB1406" i="5"/>
  <c r="R1412" i="5"/>
  <c r="R1416" i="5"/>
  <c r="AB1422" i="5"/>
  <c r="H1462" i="5"/>
  <c r="V1657" i="5"/>
  <c r="H1660" i="5"/>
  <c r="I1660" i="5"/>
  <c r="V1665" i="5"/>
  <c r="G1665" i="5" s="1"/>
  <c r="V1673" i="5"/>
  <c r="R1676" i="5"/>
  <c r="V1681" i="5"/>
  <c r="G1681" i="5" s="1"/>
  <c r="R1684" i="5"/>
  <c r="G1684" i="5"/>
  <c r="H1684" i="5"/>
  <c r="I1684" i="5"/>
  <c r="E1684" i="5"/>
  <c r="X1684" i="5" s="1"/>
  <c r="V1689" i="5"/>
  <c r="R1689" i="5" s="1"/>
  <c r="R1692" i="5"/>
  <c r="G1692" i="5"/>
  <c r="H1692" i="5"/>
  <c r="I1692" i="5"/>
  <c r="E1692" i="5"/>
  <c r="X1692" i="5" s="1"/>
  <c r="V1697" i="5"/>
  <c r="H1697" i="5" s="1"/>
  <c r="G1700" i="5"/>
  <c r="V1705" i="5"/>
  <c r="I1705" i="5" s="1"/>
  <c r="H1727" i="5"/>
  <c r="J1727" i="5"/>
  <c r="E1727" i="5"/>
  <c r="X1727" i="5" s="1"/>
  <c r="R1727" i="5"/>
  <c r="F1727" i="5"/>
  <c r="G1727" i="5"/>
  <c r="H1743" i="5"/>
  <c r="J1743" i="5"/>
  <c r="E1743" i="5"/>
  <c r="X1743" i="5" s="1"/>
  <c r="R1743" i="5"/>
  <c r="F1743" i="5"/>
  <c r="G1743" i="5"/>
  <c r="S1762" i="5"/>
  <c r="S1778" i="5"/>
  <c r="G1791" i="5"/>
  <c r="H1807" i="5"/>
  <c r="J1807" i="5"/>
  <c r="E1807" i="5"/>
  <c r="X1807" i="5" s="1"/>
  <c r="R1807" i="5"/>
  <c r="F1807" i="5"/>
  <c r="G1807" i="5"/>
  <c r="H1823" i="5"/>
  <c r="J1823" i="5"/>
  <c r="E1823" i="5"/>
  <c r="X1823" i="5" s="1"/>
  <c r="R1823" i="5"/>
  <c r="F1823" i="5"/>
  <c r="G1823" i="5"/>
  <c r="S1826" i="5"/>
  <c r="G1839" i="5"/>
  <c r="S1842" i="5"/>
  <c r="H1855" i="5"/>
  <c r="H1871" i="5"/>
  <c r="J1871" i="5"/>
  <c r="E1871" i="5"/>
  <c r="X1871" i="5" s="1"/>
  <c r="R1871" i="5"/>
  <c r="F1871" i="5"/>
  <c r="G1871" i="5"/>
  <c r="S1874" i="5"/>
  <c r="S1890" i="5"/>
  <c r="T1890" i="5"/>
  <c r="S1922" i="5"/>
  <c r="S1930" i="5"/>
  <c r="T1930" i="5"/>
  <c r="T1946" i="5"/>
  <c r="S1954" i="5"/>
  <c r="T1954" i="5"/>
  <c r="S1978" i="5"/>
  <c r="T1978" i="5"/>
  <c r="S1986" i="5"/>
  <c r="T1986" i="5"/>
  <c r="AB2003" i="5"/>
  <c r="S2003" i="5"/>
  <c r="AB2011" i="5"/>
  <c r="S2011" i="5"/>
  <c r="AB2019" i="5"/>
  <c r="S2019" i="5"/>
  <c r="AB1665" i="5"/>
  <c r="AB1673" i="5"/>
  <c r="AB1681" i="5"/>
  <c r="AB1697" i="5"/>
  <c r="AB1705" i="5"/>
  <c r="T2003" i="5"/>
  <c r="T2011" i="5"/>
  <c r="T2019" i="5"/>
  <c r="I1448" i="5"/>
  <c r="E1448" i="5"/>
  <c r="X1448" i="5" s="1"/>
  <c r="I1472" i="5"/>
  <c r="I1476" i="5"/>
  <c r="E1476" i="5"/>
  <c r="X1476" i="5" s="1"/>
  <c r="I1518" i="5"/>
  <c r="E1518" i="5"/>
  <c r="X1518" i="5" s="1"/>
  <c r="H1520" i="5"/>
  <c r="I1520" i="5"/>
  <c r="E1520" i="5"/>
  <c r="X1520" i="5" s="1"/>
  <c r="H1524" i="5"/>
  <c r="I1524" i="5"/>
  <c r="E1524" i="5"/>
  <c r="X1524" i="5" s="1"/>
  <c r="H1532" i="5"/>
  <c r="I1532" i="5"/>
  <c r="E1532" i="5"/>
  <c r="X1532" i="5" s="1"/>
  <c r="H1536" i="5"/>
  <c r="I1536" i="5"/>
  <c r="E1536" i="5"/>
  <c r="X1536" i="5" s="1"/>
  <c r="H1548" i="5"/>
  <c r="I1552" i="5"/>
  <c r="E1552" i="5"/>
  <c r="X1552" i="5" s="1"/>
  <c r="H1556" i="5"/>
  <c r="I1556" i="5"/>
  <c r="E1556" i="5"/>
  <c r="X1556" i="5" s="1"/>
  <c r="H1564" i="5"/>
  <c r="I1564" i="5"/>
  <c r="H1566" i="5"/>
  <c r="I1566" i="5"/>
  <c r="E1566" i="5"/>
  <c r="X1566" i="5" s="1"/>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I1614" i="5"/>
  <c r="E1614" i="5"/>
  <c r="X1614"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R1670" i="5"/>
  <c r="I1670" i="5"/>
  <c r="E1670" i="5"/>
  <c r="X1670" i="5" s="1"/>
  <c r="V1675" i="5"/>
  <c r="H1675" i="5" s="1"/>
  <c r="V1683" i="5"/>
  <c r="J1683" i="5" s="1"/>
  <c r="R1686" i="5"/>
  <c r="G1686" i="5"/>
  <c r="E1686" i="5"/>
  <c r="X1686" i="5" s="1"/>
  <c r="V1691" i="5"/>
  <c r="V1699" i="5"/>
  <c r="R1702" i="5"/>
  <c r="I1702" i="5"/>
  <c r="E1702" i="5"/>
  <c r="X1702" i="5" s="1"/>
  <c r="H1715" i="5"/>
  <c r="J1715" i="5"/>
  <c r="E1715" i="5"/>
  <c r="X1715" i="5" s="1"/>
  <c r="R1715" i="5"/>
  <c r="F1715" i="5"/>
  <c r="G1715" i="5"/>
  <c r="AB1718" i="5"/>
  <c r="S1718" i="5"/>
  <c r="G1731" i="5"/>
  <c r="AB1734" i="5"/>
  <c r="S1734" i="5"/>
  <c r="H1747" i="5"/>
  <c r="J1747" i="5"/>
  <c r="E1747" i="5"/>
  <c r="X1747" i="5" s="1"/>
  <c r="R1747" i="5"/>
  <c r="F1747" i="5"/>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S1878" i="5"/>
  <c r="AB1891" i="5"/>
  <c r="S1891" i="5"/>
  <c r="AB1899" i="5"/>
  <c r="S1899" i="5"/>
  <c r="AB1907" i="5"/>
  <c r="S1907" i="5"/>
  <c r="AB1923" i="5"/>
  <c r="S1923" i="5"/>
  <c r="AB1931" i="5"/>
  <c r="S1931" i="5"/>
  <c r="AB1947" i="5"/>
  <c r="S1947" i="5"/>
  <c r="AB1971" i="5"/>
  <c r="S1971" i="5"/>
  <c r="AB1979" i="5"/>
  <c r="S1979"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59" i="5"/>
  <c r="AB1667" i="5"/>
  <c r="AB1675" i="5"/>
  <c r="AB1691" i="5"/>
  <c r="AB1699" i="5"/>
  <c r="T1891" i="5"/>
  <c r="T1899" i="5"/>
  <c r="T1907" i="5"/>
  <c r="T1923" i="5"/>
  <c r="T1931" i="5"/>
  <c r="T1947" i="5"/>
  <c r="T1971" i="5"/>
  <c r="T1979" i="5"/>
  <c r="V1519" i="5"/>
  <c r="G1519" i="5" s="1"/>
  <c r="V1521" i="5"/>
  <c r="V1523" i="5"/>
  <c r="G1523" i="5" s="1"/>
  <c r="V1527" i="5"/>
  <c r="G1527" i="5" s="1"/>
  <c r="V1529" i="5"/>
  <c r="G1529" i="5" s="1"/>
  <c r="V1531" i="5"/>
  <c r="H1531" i="5" s="1"/>
  <c r="V1535" i="5"/>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F1567" i="5" s="1"/>
  <c r="V1569" i="5"/>
  <c r="V1571" i="5"/>
  <c r="G1571" i="5" s="1"/>
  <c r="V1575" i="5"/>
  <c r="F1575" i="5" s="1"/>
  <c r="V1577" i="5"/>
  <c r="G1577" i="5" s="1"/>
  <c r="V1579" i="5"/>
  <c r="V1583" i="5"/>
  <c r="V1585" i="5"/>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V1623" i="5"/>
  <c r="V1625" i="5"/>
  <c r="V1627" i="5"/>
  <c r="V1631" i="5"/>
  <c r="E1631" i="5" s="1"/>
  <c r="X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H1751" i="5"/>
  <c r="J1751" i="5"/>
  <c r="E1751" i="5"/>
  <c r="X1751" i="5" s="1"/>
  <c r="R1751" i="5"/>
  <c r="F1751" i="5"/>
  <c r="G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G1847"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H1948" i="5"/>
  <c r="F1948" i="5"/>
  <c r="E1948" i="5"/>
  <c r="X1948" i="5" s="1"/>
  <c r="H1964" i="5"/>
  <c r="H1972" i="5"/>
  <c r="J1972" i="5"/>
  <c r="F1972" i="5"/>
  <c r="E1972" i="5"/>
  <c r="X1972" i="5" s="1"/>
  <c r="G1972" i="5"/>
  <c r="I1972" i="5"/>
  <c r="H1988" i="5"/>
  <c r="J1988" i="5"/>
  <c r="F1988" i="5"/>
  <c r="E1988" i="5"/>
  <c r="X1988" i="5" s="1"/>
  <c r="G1988" i="5"/>
  <c r="I1988" i="5"/>
  <c r="AB2256" i="5"/>
  <c r="S2256" i="5"/>
  <c r="S1436" i="5"/>
  <c r="S1444" i="5"/>
  <c r="S1448" i="5"/>
  <c r="S1452" i="5"/>
  <c r="S1456" i="5"/>
  <c r="S1464" i="5"/>
  <c r="S1472" i="5"/>
  <c r="S1480"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4" i="5"/>
  <c r="R1648" i="5"/>
  <c r="R1652" i="5"/>
  <c r="J1670" i="5"/>
  <c r="F1684" i="5"/>
  <c r="J1686" i="5"/>
  <c r="F1692" i="5"/>
  <c r="J1694" i="5"/>
  <c r="J1702" i="5"/>
  <c r="I1715" i="5"/>
  <c r="T1718" i="5"/>
  <c r="T1734" i="5"/>
  <c r="I1747" i="5"/>
  <c r="T1750" i="5"/>
  <c r="T1766" i="5"/>
  <c r="I1779" i="5"/>
  <c r="T1782" i="5"/>
  <c r="T1814" i="5"/>
  <c r="T1830" i="5"/>
  <c r="T1846" i="5"/>
  <c r="I1875" i="5"/>
  <c r="T1878" i="5"/>
  <c r="T2256" i="5"/>
  <c r="AB1707" i="5"/>
  <c r="S1707" i="5"/>
  <c r="F1708"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J1812" i="5"/>
  <c r="AB1815" i="5"/>
  <c r="S1815" i="5"/>
  <c r="J1816" i="5"/>
  <c r="AB1819" i="5"/>
  <c r="S1819" i="5"/>
  <c r="F1824" i="5"/>
  <c r="AB1831" i="5"/>
  <c r="S1831" i="5"/>
  <c r="J1836" i="5"/>
  <c r="F1836" i="5"/>
  <c r="AB1843" i="5"/>
  <c r="S1843" i="5"/>
  <c r="J1844" i="5"/>
  <c r="F1844" i="5"/>
  <c r="AB1847" i="5"/>
  <c r="S1847" i="5"/>
  <c r="F1852" i="5"/>
  <c r="AB1855" i="5"/>
  <c r="S1855" i="5"/>
  <c r="AB1859" i="5"/>
  <c r="S1859" i="5"/>
  <c r="J1860" i="5"/>
  <c r="F1860" i="5"/>
  <c r="AB1867" i="5"/>
  <c r="S1867" i="5"/>
  <c r="J1868" i="5"/>
  <c r="F1868" i="5"/>
  <c r="AB1871" i="5"/>
  <c r="S1871" i="5"/>
  <c r="J1876" i="5"/>
  <c r="F1876" i="5"/>
  <c r="J1884" i="5"/>
  <c r="F1884" i="5"/>
  <c r="AB1893" i="5"/>
  <c r="S1893" i="5"/>
  <c r="H1894" i="5"/>
  <c r="J1894" i="5"/>
  <c r="F1894" i="5"/>
  <c r="S1901" i="5"/>
  <c r="H1902" i="5"/>
  <c r="AB1908" i="5"/>
  <c r="S1908" i="5"/>
  <c r="F1910" i="5"/>
  <c r="AB1916" i="5"/>
  <c r="S1917" i="5"/>
  <c r="AB1924" i="5"/>
  <c r="S1924" i="5"/>
  <c r="J1926" i="5"/>
  <c r="F1926" i="5"/>
  <c r="AB1933" i="5"/>
  <c r="S1933" i="5"/>
  <c r="H1934" i="5"/>
  <c r="F1934" i="5"/>
  <c r="AB1940" i="5"/>
  <c r="S1940" i="5"/>
  <c r="S1941" i="5"/>
  <c r="AB1948" i="5"/>
  <c r="S1948" i="5"/>
  <c r="S1949" i="5"/>
  <c r="AB1957" i="5"/>
  <c r="S1957" i="5"/>
  <c r="AB1964" i="5"/>
  <c r="S1964" i="5"/>
  <c r="S1965" i="5"/>
  <c r="AB1973" i="5"/>
  <c r="S1973" i="5"/>
  <c r="H1974" i="5"/>
  <c r="J1974" i="5"/>
  <c r="AB1980" i="5"/>
  <c r="S1980" i="5"/>
  <c r="J1982" i="5"/>
  <c r="F1982" i="5"/>
  <c r="S1997" i="5"/>
  <c r="AB2004" i="5"/>
  <c r="S2004" i="5"/>
  <c r="S2005" i="5"/>
  <c r="AB2012" i="5"/>
  <c r="S2012" i="5"/>
  <c r="S2021" i="5"/>
  <c r="H2022" i="5"/>
  <c r="J2022" i="5"/>
  <c r="F2022" i="5"/>
  <c r="V2033" i="5"/>
  <c r="J2033" i="5" s="1"/>
  <c r="V2041" i="5"/>
  <c r="H2041" i="5" s="1"/>
  <c r="V2049" i="5"/>
  <c r="I2049" i="5" s="1"/>
  <c r="V2053" i="5"/>
  <c r="H2070" i="5"/>
  <c r="R2070" i="5"/>
  <c r="E2070" i="5"/>
  <c r="X2070" i="5" s="1"/>
  <c r="AB2232" i="5"/>
  <c r="S2232" i="5"/>
  <c r="AB2263" i="5"/>
  <c r="S2263" i="5"/>
  <c r="T2263" i="5"/>
  <c r="AB2264" i="5"/>
  <c r="S2264" i="5"/>
  <c r="AB2300" i="5"/>
  <c r="S2300" i="5"/>
  <c r="T2300" i="5"/>
  <c r="T1656" i="5"/>
  <c r="T1658" i="5"/>
  <c r="T1662" i="5"/>
  <c r="T1664" i="5"/>
  <c r="T1668" i="5"/>
  <c r="T1672" i="5"/>
  <c r="T1674" i="5"/>
  <c r="T1678" i="5"/>
  <c r="T1680" i="5"/>
  <c r="T1684" i="5"/>
  <c r="T1686" i="5"/>
  <c r="T1688" i="5"/>
  <c r="T1690" i="5"/>
  <c r="T1694" i="5"/>
  <c r="T1698" i="5"/>
  <c r="T1700" i="5"/>
  <c r="T1704" i="5"/>
  <c r="T1706" i="5"/>
  <c r="T1707" i="5"/>
  <c r="I1708" i="5"/>
  <c r="T1711" i="5"/>
  <c r="T1719" i="5"/>
  <c r="I1720" i="5"/>
  <c r="T1723" i="5"/>
  <c r="I1728" i="5"/>
  <c r="T1731" i="5"/>
  <c r="T1735" i="5"/>
  <c r="I1736" i="5"/>
  <c r="E1737" i="5"/>
  <c r="X1737" i="5" s="1"/>
  <c r="J1737" i="5"/>
  <c r="T1739" i="5"/>
  <c r="T1743" i="5"/>
  <c r="I1744" i="5"/>
  <c r="T1747" i="5"/>
  <c r="I1748" i="5"/>
  <c r="T1751" i="5"/>
  <c r="J1753" i="5"/>
  <c r="T1755" i="5"/>
  <c r="I1756" i="5"/>
  <c r="G1758" i="5"/>
  <c r="T1759" i="5"/>
  <c r="I1760" i="5"/>
  <c r="E1761" i="5"/>
  <c r="X1761" i="5" s="1"/>
  <c r="J1761" i="5"/>
  <c r="I1764" i="5"/>
  <c r="T1767" i="5"/>
  <c r="I1772" i="5"/>
  <c r="I1776" i="5"/>
  <c r="E1777" i="5"/>
  <c r="X1777" i="5" s="1"/>
  <c r="T1779" i="5"/>
  <c r="G1782" i="5"/>
  <c r="E1785" i="5"/>
  <c r="X1785" i="5" s="1"/>
  <c r="J1785" i="5"/>
  <c r="G1790" i="5"/>
  <c r="T1791" i="5"/>
  <c r="T1795" i="5"/>
  <c r="I1796" i="5"/>
  <c r="I1800" i="5"/>
  <c r="T1803" i="5"/>
  <c r="T1807" i="5"/>
  <c r="I1808" i="5"/>
  <c r="G1814" i="5"/>
  <c r="T1815" i="5"/>
  <c r="T1819" i="5"/>
  <c r="I1820" i="5"/>
  <c r="I1824" i="5"/>
  <c r="E1825" i="5"/>
  <c r="X1825" i="5" s="1"/>
  <c r="J1825" i="5"/>
  <c r="T1831" i="5"/>
  <c r="I1836" i="5"/>
  <c r="E1841" i="5"/>
  <c r="X1841" i="5" s="1"/>
  <c r="J1841" i="5"/>
  <c r="T1843" i="5"/>
  <c r="I1844" i="5"/>
  <c r="T1847" i="5"/>
  <c r="E1849" i="5"/>
  <c r="X1849" i="5" s="1"/>
  <c r="I1852" i="5"/>
  <c r="T1855" i="5"/>
  <c r="E1857" i="5"/>
  <c r="X1857" i="5" s="1"/>
  <c r="J1857" i="5"/>
  <c r="T1859" i="5"/>
  <c r="I1860" i="5"/>
  <c r="E1865" i="5"/>
  <c r="X1865" i="5" s="1"/>
  <c r="J1865" i="5"/>
  <c r="T1867" i="5"/>
  <c r="I1868" i="5"/>
  <c r="T1871" i="5"/>
  <c r="E1873" i="5"/>
  <c r="X1873" i="5" s="1"/>
  <c r="I1876" i="5"/>
  <c r="G1878" i="5"/>
  <c r="E1881" i="5"/>
  <c r="X1881" i="5" s="1"/>
  <c r="J1881" i="5"/>
  <c r="I1884" i="5"/>
  <c r="G1886" i="5"/>
  <c r="T1887" i="5"/>
  <c r="I1888" i="5"/>
  <c r="E1889" i="5"/>
  <c r="X1889" i="5" s="1"/>
  <c r="J1889" i="5"/>
  <c r="T1893" i="5"/>
  <c r="R1894" i="5"/>
  <c r="T1901" i="5"/>
  <c r="R1910" i="5"/>
  <c r="T1917" i="5"/>
  <c r="R1926" i="5"/>
  <c r="T1933" i="5"/>
  <c r="R1934" i="5"/>
  <c r="T1941" i="5"/>
  <c r="T1949" i="5"/>
  <c r="T1957" i="5"/>
  <c r="T1965" i="5"/>
  <c r="T1973" i="5"/>
  <c r="R1974" i="5"/>
  <c r="R1982" i="5"/>
  <c r="R1990" i="5"/>
  <c r="T1997" i="5"/>
  <c r="T2005" i="5"/>
  <c r="R2022" i="5"/>
  <c r="AB2033" i="5"/>
  <c r="AB2049" i="5"/>
  <c r="T2232" i="5"/>
  <c r="T2264" i="5"/>
  <c r="S1894" i="5"/>
  <c r="H1896" i="5"/>
  <c r="J1896" i="5"/>
  <c r="F1896" i="5"/>
  <c r="AB1902" i="5"/>
  <c r="S1902" i="5"/>
  <c r="AB1911" i="5"/>
  <c r="S1911" i="5"/>
  <c r="H1912" i="5"/>
  <c r="J1912" i="5"/>
  <c r="F1912" i="5"/>
  <c r="AB1918" i="5"/>
  <c r="S1918" i="5"/>
  <c r="AB1919" i="5"/>
  <c r="S1919" i="5"/>
  <c r="H1920" i="5"/>
  <c r="J1920" i="5"/>
  <c r="F1920" i="5"/>
  <c r="AB1927" i="5"/>
  <c r="S1927" i="5"/>
  <c r="AB1935" i="5"/>
  <c r="S1935" i="5"/>
  <c r="AB1942" i="5"/>
  <c r="S1942" i="5"/>
  <c r="AB1943" i="5"/>
  <c r="S1943" i="5"/>
  <c r="F1952" i="5"/>
  <c r="AB1958" i="5"/>
  <c r="AB1959" i="5"/>
  <c r="S1959" i="5"/>
  <c r="AB1966" i="5"/>
  <c r="S1966" i="5"/>
  <c r="AB1967" i="5"/>
  <c r="S1967" i="5"/>
  <c r="AB1974" i="5"/>
  <c r="S1974" i="5"/>
  <c r="AB1975" i="5"/>
  <c r="S1975" i="5"/>
  <c r="AB1982" i="5"/>
  <c r="S1982" i="5"/>
  <c r="H1984" i="5"/>
  <c r="J1984" i="5"/>
  <c r="F1984" i="5"/>
  <c r="AB1990" i="5"/>
  <c r="S1990" i="5"/>
  <c r="AB1991" i="5"/>
  <c r="S1991" i="5"/>
  <c r="J1992" i="5"/>
  <c r="F1992" i="5"/>
  <c r="AB1998" i="5"/>
  <c r="S1998" i="5"/>
  <c r="AB1999" i="5"/>
  <c r="S1999" i="5"/>
  <c r="AB2015" i="5"/>
  <c r="S2015" i="5"/>
  <c r="H2016" i="5"/>
  <c r="AB2022" i="5"/>
  <c r="S2022" i="5"/>
  <c r="AB2023" i="5"/>
  <c r="S2023" i="5"/>
  <c r="AB2028" i="5"/>
  <c r="S2028" i="5"/>
  <c r="H2086" i="5"/>
  <c r="E2086" i="5"/>
  <c r="X2086" i="5" s="1"/>
  <c r="R2086" i="5"/>
  <c r="F2086" i="5"/>
  <c r="G2086" i="5"/>
  <c r="I2086" i="5"/>
  <c r="H2102" i="5"/>
  <c r="J2102" i="5"/>
  <c r="R2102" i="5"/>
  <c r="F2102" i="5"/>
  <c r="G2102" i="5"/>
  <c r="E2118" i="5"/>
  <c r="X2118" i="5" s="1"/>
  <c r="F2118" i="5"/>
  <c r="AB2239" i="5"/>
  <c r="S2239" i="5"/>
  <c r="T2239" i="5"/>
  <c r="AB2240" i="5"/>
  <c r="S2240" i="5"/>
  <c r="T2271" i="5"/>
  <c r="AB2272" i="5"/>
  <c r="S2272" i="5"/>
  <c r="S1656" i="5"/>
  <c r="S1658" i="5"/>
  <c r="S1662" i="5"/>
  <c r="S1668" i="5"/>
  <c r="S1672" i="5"/>
  <c r="S1674" i="5"/>
  <c r="S1678" i="5"/>
  <c r="S1680" i="5"/>
  <c r="S1684" i="5"/>
  <c r="S1686" i="5"/>
  <c r="S1688" i="5"/>
  <c r="S1690" i="5"/>
  <c r="S1694" i="5"/>
  <c r="S1700" i="5"/>
  <c r="S1702" i="5"/>
  <c r="S1704" i="5"/>
  <c r="S1706" i="5"/>
  <c r="E1758" i="5"/>
  <c r="X1758" i="5" s="1"/>
  <c r="E1782" i="5"/>
  <c r="X1782" i="5" s="1"/>
  <c r="E1790" i="5"/>
  <c r="X1790" i="5" s="1"/>
  <c r="E1814" i="5"/>
  <c r="X1814" i="5" s="1"/>
  <c r="E1878" i="5"/>
  <c r="X1878" i="5" s="1"/>
  <c r="E1886" i="5"/>
  <c r="X1886" i="5" s="1"/>
  <c r="R1896" i="5"/>
  <c r="T1911" i="5"/>
  <c r="R1912" i="5"/>
  <c r="T1919" i="5"/>
  <c r="R1920" i="5"/>
  <c r="T1927" i="5"/>
  <c r="T1935" i="5"/>
  <c r="T1943" i="5"/>
  <c r="T1959" i="5"/>
  <c r="T1967" i="5"/>
  <c r="T1975" i="5"/>
  <c r="R1984" i="5"/>
  <c r="T1991" i="5"/>
  <c r="I1998" i="5"/>
  <c r="T1999" i="5"/>
  <c r="T2015" i="5"/>
  <c r="I2022" i="5"/>
  <c r="T2023" i="5"/>
  <c r="G2027" i="5"/>
  <c r="T2240" i="5"/>
  <c r="T2272" i="5"/>
  <c r="S1709" i="5"/>
  <c r="AB1713" i="5"/>
  <c r="S1713" i="5"/>
  <c r="S1717" i="5"/>
  <c r="AB1721" i="5"/>
  <c r="S1721" i="5"/>
  <c r="AB1729" i="5"/>
  <c r="S1729" i="5"/>
  <c r="AB1733" i="5"/>
  <c r="S1733" i="5"/>
  <c r="S1737" i="5"/>
  <c r="AB1741" i="5"/>
  <c r="S1741" i="5"/>
  <c r="AB1745" i="5"/>
  <c r="S1745" i="5"/>
  <c r="S1749" i="5"/>
  <c r="AB1753" i="5"/>
  <c r="S1753" i="5"/>
  <c r="J1758" i="5"/>
  <c r="F1758" i="5"/>
  <c r="AB1761" i="5"/>
  <c r="S1761" i="5"/>
  <c r="S1765" i="5"/>
  <c r="S1773" i="5"/>
  <c r="S1781" i="5"/>
  <c r="J1782" i="5"/>
  <c r="F1782" i="5"/>
  <c r="AB1785" i="5"/>
  <c r="S1785" i="5"/>
  <c r="S1789" i="5"/>
  <c r="J1790" i="5"/>
  <c r="F1790" i="5"/>
  <c r="AB1793" i="5"/>
  <c r="S1793" i="5"/>
  <c r="S1797" i="5"/>
  <c r="AB1801" i="5"/>
  <c r="S1801" i="5"/>
  <c r="S1805" i="5"/>
  <c r="AB1809" i="5"/>
  <c r="S1809" i="5"/>
  <c r="S1813" i="5"/>
  <c r="J1814" i="5"/>
  <c r="F1814" i="5"/>
  <c r="AB1817" i="5"/>
  <c r="S1817" i="5"/>
  <c r="S1821" i="5"/>
  <c r="AB1825" i="5"/>
  <c r="S1825" i="5"/>
  <c r="AB1829" i="5"/>
  <c r="S1829" i="5"/>
  <c r="AB1837" i="5"/>
  <c r="S1837" i="5"/>
  <c r="AB1841" i="5"/>
  <c r="S1841" i="5"/>
  <c r="AB1849" i="5"/>
  <c r="S1849" i="5"/>
  <c r="S1853" i="5"/>
  <c r="S1861" i="5"/>
  <c r="AB1865" i="5"/>
  <c r="S1865" i="5"/>
  <c r="S1869" i="5"/>
  <c r="S1877" i="5"/>
  <c r="J1878" i="5"/>
  <c r="F1878" i="5"/>
  <c r="AB1881" i="5"/>
  <c r="S1881" i="5"/>
  <c r="S1885"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53" i="5"/>
  <c r="S1953" i="5"/>
  <c r="AB1960" i="5"/>
  <c r="S1960" i="5"/>
  <c r="AB1961" i="5"/>
  <c r="S1961" i="5"/>
  <c r="AB1968" i="5"/>
  <c r="S1968" i="5"/>
  <c r="AB1977"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V2039" i="5"/>
  <c r="H2039" i="5" s="1"/>
  <c r="V2043" i="5"/>
  <c r="V2047" i="5"/>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797" i="5"/>
  <c r="T1801" i="5"/>
  <c r="T1805" i="5"/>
  <c r="T1809" i="5"/>
  <c r="T1813" i="5"/>
  <c r="I1814" i="5"/>
  <c r="T1817" i="5"/>
  <c r="T1821" i="5"/>
  <c r="T1825" i="5"/>
  <c r="T1829" i="5"/>
  <c r="T1837" i="5"/>
  <c r="T1841" i="5"/>
  <c r="T1849" i="5"/>
  <c r="T1853" i="5"/>
  <c r="T1861" i="5"/>
  <c r="T1865" i="5"/>
  <c r="T1877" i="5"/>
  <c r="I1878" i="5"/>
  <c r="T1881" i="5"/>
  <c r="T1885" i="5"/>
  <c r="I1886" i="5"/>
  <c r="T1897" i="5"/>
  <c r="T1905" i="5"/>
  <c r="T1913" i="5"/>
  <c r="T1929" i="5"/>
  <c r="T1937" i="5"/>
  <c r="T1953" i="5"/>
  <c r="T1961" i="5"/>
  <c r="T1977" i="5"/>
  <c r="T1993" i="5"/>
  <c r="T2001" i="5"/>
  <c r="T2017" i="5"/>
  <c r="T2030" i="5"/>
  <c r="AB2035" i="5"/>
  <c r="AB2043" i="5"/>
  <c r="AB2047" i="5"/>
  <c r="AB2051" i="5"/>
  <c r="T2248" i="5"/>
  <c r="H2036" i="5"/>
  <c r="I2036" i="5"/>
  <c r="E2036" i="5"/>
  <c r="X2036" i="5" s="1"/>
  <c r="H2038" i="5"/>
  <c r="I2038" i="5"/>
  <c r="E2038" i="5"/>
  <c r="X2038" i="5" s="1"/>
  <c r="H2040" i="5"/>
  <c r="I2040" i="5"/>
  <c r="E2040" i="5"/>
  <c r="X2040" i="5" s="1"/>
  <c r="H2044" i="5"/>
  <c r="I2044" i="5"/>
  <c r="E2044" i="5"/>
  <c r="X2044" i="5" s="1"/>
  <c r="H2046" i="5"/>
  <c r="I2046" i="5"/>
  <c r="E2046" i="5"/>
  <c r="X2046" i="5" s="1"/>
  <c r="H2056" i="5"/>
  <c r="I2056" i="5"/>
  <c r="E2056" i="5"/>
  <c r="X2056" i="5" s="1"/>
  <c r="H2060" i="5"/>
  <c r="I2060" i="5"/>
  <c r="E2060" i="5"/>
  <c r="X2060" i="5" s="1"/>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E2257" i="5"/>
  <c r="X2257" i="5" s="1"/>
  <c r="I2257" i="5"/>
  <c r="H2265" i="5"/>
  <c r="J2265" i="5"/>
  <c r="F2265" i="5"/>
  <c r="E2265" i="5"/>
  <c r="X2265" i="5" s="1"/>
  <c r="G2265" i="5"/>
  <c r="I2265" i="5"/>
  <c r="H2281" i="5"/>
  <c r="J2281" i="5"/>
  <c r="F2281" i="5"/>
  <c r="E2281" i="5"/>
  <c r="X2281" i="5" s="1"/>
  <c r="G2281" i="5"/>
  <c r="I2281" i="5"/>
  <c r="G2297" i="5"/>
  <c r="I2297" i="5"/>
  <c r="AB2344" i="5"/>
  <c r="S2344" i="5"/>
  <c r="T2344"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R2441" i="5"/>
  <c r="T2478" i="5"/>
  <c r="S2478" i="5"/>
  <c r="AB2036" i="5"/>
  <c r="S2036" i="5"/>
  <c r="T2036" i="5"/>
  <c r="AB2040" i="5"/>
  <c r="S2040" i="5"/>
  <c r="T2040" i="5"/>
  <c r="S2042" i="5"/>
  <c r="T2042" i="5"/>
  <c r="AB2044" i="5"/>
  <c r="S2044" i="5"/>
  <c r="T2044" i="5"/>
  <c r="T2048" i="5"/>
  <c r="S2050" i="5"/>
  <c r="T2050" i="5"/>
  <c r="AB2052" i="5"/>
  <c r="S2052" i="5"/>
  <c r="T2052" i="5"/>
  <c r="AB2054" i="5"/>
  <c r="S2054" i="5"/>
  <c r="T2054" i="5"/>
  <c r="AB2056" i="5"/>
  <c r="S2056" i="5"/>
  <c r="T2056" i="5"/>
  <c r="S2058" i="5"/>
  <c r="T2058" i="5"/>
  <c r="AB2062" i="5"/>
  <c r="S2062" i="5"/>
  <c r="T2062" i="5"/>
  <c r="AB2064" i="5"/>
  <c r="S2064" i="5"/>
  <c r="S2069" i="5"/>
  <c r="S2077" i="5"/>
  <c r="AB2081" i="5"/>
  <c r="S2081" i="5"/>
  <c r="S2093" i="5"/>
  <c r="S2101" i="5"/>
  <c r="AB2113" i="5"/>
  <c r="S2113" i="5"/>
  <c r="S2125" i="5"/>
  <c r="S2133" i="5"/>
  <c r="H2134" i="5"/>
  <c r="J2134" i="5"/>
  <c r="E2134" i="5"/>
  <c r="X2134" i="5" s="1"/>
  <c r="R2134" i="5"/>
  <c r="F2134" i="5"/>
  <c r="G2134" i="5"/>
  <c r="AB2137" i="5"/>
  <c r="S2137" i="5"/>
  <c r="H2142" i="5"/>
  <c r="J2142" i="5"/>
  <c r="E2142" i="5"/>
  <c r="X2142" i="5" s="1"/>
  <c r="R2142" i="5"/>
  <c r="F2142" i="5"/>
  <c r="G2142" i="5"/>
  <c r="AB2145" i="5"/>
  <c r="S2145" i="5"/>
  <c r="AB2157" i="5"/>
  <c r="S2157" i="5"/>
  <c r="G2158" i="5"/>
  <c r="AB2165" i="5"/>
  <c r="S2165" i="5"/>
  <c r="E2166" i="5"/>
  <c r="X2166" i="5" s="1"/>
  <c r="G2166" i="5"/>
  <c r="H2174" i="5"/>
  <c r="J2174" i="5"/>
  <c r="E2174" i="5"/>
  <c r="X2174" i="5" s="1"/>
  <c r="R2174" i="5"/>
  <c r="F2174" i="5"/>
  <c r="G2174" i="5"/>
  <c r="AB2177" i="5"/>
  <c r="S2177" i="5"/>
  <c r="H2182" i="5"/>
  <c r="J2182" i="5"/>
  <c r="E2182" i="5"/>
  <c r="X2182" i="5" s="1"/>
  <c r="R2182" i="5"/>
  <c r="F2182" i="5"/>
  <c r="G2182" i="5"/>
  <c r="AB2185" i="5"/>
  <c r="S2185" i="5"/>
  <c r="AB2189" i="5"/>
  <c r="S2189" i="5"/>
  <c r="G2194" i="5"/>
  <c r="AB2197" i="5"/>
  <c r="S2197" i="5"/>
  <c r="H2198" i="5"/>
  <c r="J2198" i="5"/>
  <c r="E2198" i="5"/>
  <c r="X2198" i="5" s="1"/>
  <c r="R2198" i="5"/>
  <c r="F2198" i="5"/>
  <c r="G2198" i="5"/>
  <c r="AB2205" i="5"/>
  <c r="S2205" i="5"/>
  <c r="H2206" i="5"/>
  <c r="J2206" i="5"/>
  <c r="E2206" i="5"/>
  <c r="X2206" i="5" s="1"/>
  <c r="R2206" i="5"/>
  <c r="F2206" i="5"/>
  <c r="G2206" i="5"/>
  <c r="AB2213" i="5"/>
  <c r="S2213" i="5"/>
  <c r="H2214" i="5"/>
  <c r="J2214" i="5"/>
  <c r="E2214" i="5"/>
  <c r="X2214" i="5" s="1"/>
  <c r="R2214" i="5"/>
  <c r="F2214" i="5"/>
  <c r="G2214" i="5"/>
  <c r="S2320" i="5"/>
  <c r="AB2336" i="5"/>
  <c r="S2336" i="5"/>
  <c r="T2336" i="5"/>
  <c r="AB2352" i="5"/>
  <c r="S2352" i="5"/>
  <c r="T2352" i="5"/>
  <c r="T2064" i="5"/>
  <c r="T2069" i="5"/>
  <c r="T2133" i="5"/>
  <c r="T2137" i="5"/>
  <c r="T2145" i="5"/>
  <c r="T2157" i="5"/>
  <c r="T2165" i="5"/>
  <c r="T2169" i="5"/>
  <c r="T2177" i="5"/>
  <c r="T2185" i="5"/>
  <c r="T2189" i="5"/>
  <c r="T2197" i="5"/>
  <c r="T2205" i="5"/>
  <c r="T2213" i="5"/>
  <c r="AB2070" i="5"/>
  <c r="S2070" i="5"/>
  <c r="J2075" i="5"/>
  <c r="F2075" i="5"/>
  <c r="J2079" i="5"/>
  <c r="F2079" i="5"/>
  <c r="AB2086" i="5"/>
  <c r="S2086" i="5"/>
  <c r="S2098" i="5"/>
  <c r="AB2102" i="5"/>
  <c r="S2102" i="5"/>
  <c r="J2103" i="5"/>
  <c r="F2103" i="5"/>
  <c r="S2106" i="5"/>
  <c r="J2111" i="5"/>
  <c r="F2111" i="5"/>
  <c r="S2114" i="5"/>
  <c r="J2119" i="5"/>
  <c r="F2119" i="5"/>
  <c r="J2123" i="5"/>
  <c r="AB2126" i="5"/>
  <c r="S2126" i="5"/>
  <c r="J2127" i="5"/>
  <c r="F2127" i="5"/>
  <c r="S2138" i="5"/>
  <c r="J2139" i="5"/>
  <c r="F2139" i="5"/>
  <c r="S2146" i="5"/>
  <c r="AB2150" i="5"/>
  <c r="S2150" i="5"/>
  <c r="J2155" i="5"/>
  <c r="F2155" i="5"/>
  <c r="AB2158" i="5"/>
  <c r="S2158" i="5"/>
  <c r="J2159" i="5"/>
  <c r="F2159" i="5"/>
  <c r="AB2166" i="5"/>
  <c r="S2166" i="5"/>
  <c r="J2167" i="5"/>
  <c r="F2167" i="5"/>
  <c r="S2170" i="5"/>
  <c r="S2178" i="5"/>
  <c r="J2179" i="5"/>
  <c r="F2179" i="5"/>
  <c r="J2183" i="5"/>
  <c r="F2183" i="5"/>
  <c r="J2187" i="5"/>
  <c r="F2187" i="5"/>
  <c r="AB2190" i="5"/>
  <c r="S2190" i="5"/>
  <c r="J2195" i="5"/>
  <c r="F2195" i="5"/>
  <c r="AB2198" i="5"/>
  <c r="S2198" i="5"/>
  <c r="J2199" i="5"/>
  <c r="AB2206" i="5"/>
  <c r="S2206" i="5"/>
  <c r="J2207" i="5"/>
  <c r="F2207" i="5"/>
  <c r="J2211" i="5"/>
  <c r="F2211" i="5"/>
  <c r="AB2218"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S2306" i="5"/>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AB2360" i="5"/>
  <c r="S2360" i="5"/>
  <c r="V2365" i="5"/>
  <c r="E2365" i="5" s="1"/>
  <c r="X2365" i="5" s="1"/>
  <c r="AB2376" i="5"/>
  <c r="S2376" i="5"/>
  <c r="V2381" i="5"/>
  <c r="T2070" i="5"/>
  <c r="I2075" i="5"/>
  <c r="I2079" i="5"/>
  <c r="G2081" i="5"/>
  <c r="T2086" i="5"/>
  <c r="G2089" i="5"/>
  <c r="T2094" i="5"/>
  <c r="T2098" i="5"/>
  <c r="T2102" i="5"/>
  <c r="I2103" i="5"/>
  <c r="T2106" i="5"/>
  <c r="I2111" i="5"/>
  <c r="T2114" i="5"/>
  <c r="I2119" i="5"/>
  <c r="G2121" i="5"/>
  <c r="T2122" i="5"/>
  <c r="T2126" i="5"/>
  <c r="I2127" i="5"/>
  <c r="I2135" i="5"/>
  <c r="T2138" i="5"/>
  <c r="I2139" i="5"/>
  <c r="T2146" i="5"/>
  <c r="I2147" i="5"/>
  <c r="T2150" i="5"/>
  <c r="I2155" i="5"/>
  <c r="T2158" i="5"/>
  <c r="I2159" i="5"/>
  <c r="I2163" i="5"/>
  <c r="T2166" i="5"/>
  <c r="I2167" i="5"/>
  <c r="T2170" i="5"/>
  <c r="I2175" i="5"/>
  <c r="T2178" i="5"/>
  <c r="I2179" i="5"/>
  <c r="I2183" i="5"/>
  <c r="I2187" i="5"/>
  <c r="T2190" i="5"/>
  <c r="I2195" i="5"/>
  <c r="T2198" i="5"/>
  <c r="T2206" i="5"/>
  <c r="I2207" i="5"/>
  <c r="I2211" i="5"/>
  <c r="T2218"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1" i="5"/>
  <c r="H2119" i="5"/>
  <c r="E2121" i="5"/>
  <c r="X2121" i="5" s="1"/>
  <c r="H2127" i="5"/>
  <c r="H2135" i="5"/>
  <c r="H2139" i="5"/>
  <c r="E2153" i="5"/>
  <c r="X2153" i="5" s="1"/>
  <c r="H2155" i="5"/>
  <c r="H2159" i="5"/>
  <c r="H2163" i="5"/>
  <c r="H2167" i="5"/>
  <c r="H2175" i="5"/>
  <c r="E2177" i="5"/>
  <c r="X2177" i="5" s="1"/>
  <c r="H2179" i="5"/>
  <c r="H2183" i="5"/>
  <c r="E2185" i="5"/>
  <c r="X2185" i="5" s="1"/>
  <c r="H2187" i="5"/>
  <c r="H2191" i="5"/>
  <c r="H2195" i="5"/>
  <c r="H2199" i="5"/>
  <c r="E2201" i="5"/>
  <c r="X2201" i="5" s="1"/>
  <c r="H2207" i="5"/>
  <c r="E2209" i="5"/>
  <c r="X2209" i="5" s="1"/>
  <c r="H2211" i="5"/>
  <c r="I2219" i="5"/>
  <c r="T2220" i="5"/>
  <c r="I2227" i="5"/>
  <c r="I2235" i="5"/>
  <c r="I2243" i="5"/>
  <c r="T2244" i="5"/>
  <c r="I2251" i="5"/>
  <c r="T2252" i="5"/>
  <c r="I2259" i="5"/>
  <c r="T2260" i="5"/>
  <c r="I2267" i="5"/>
  <c r="T2276" i="5"/>
  <c r="I2283" i="5"/>
  <c r="T2284" i="5"/>
  <c r="I2291" i="5"/>
  <c r="T2292" i="5"/>
  <c r="AB2080" i="5"/>
  <c r="S2080" i="5"/>
  <c r="J2081" i="5"/>
  <c r="F2081" i="5"/>
  <c r="AB2088" i="5"/>
  <c r="AB2092" i="5"/>
  <c r="S2092" i="5"/>
  <c r="AB2096" i="5"/>
  <c r="S2096" i="5"/>
  <c r="AB2100" i="5"/>
  <c r="S2100" i="5"/>
  <c r="AB2108" i="5"/>
  <c r="S2108" i="5"/>
  <c r="AB2112" i="5"/>
  <c r="S2112" i="5"/>
  <c r="J2113" i="5"/>
  <c r="AB2120" i="5"/>
  <c r="S2120" i="5"/>
  <c r="J2121" i="5"/>
  <c r="F2121" i="5"/>
  <c r="AB2132" i="5"/>
  <c r="S2132" i="5"/>
  <c r="AB2136" i="5"/>
  <c r="S2136" i="5"/>
  <c r="AB2140" i="5"/>
  <c r="S2140" i="5"/>
  <c r="AB2144" i="5"/>
  <c r="S2144" i="5"/>
  <c r="J2145" i="5"/>
  <c r="AB2152" i="5"/>
  <c r="S2152" i="5"/>
  <c r="J2153" i="5"/>
  <c r="F2153" i="5"/>
  <c r="AB2156" i="5"/>
  <c r="J2161" i="5"/>
  <c r="F2161" i="5"/>
  <c r="AB2164" i="5"/>
  <c r="S2164" i="5"/>
  <c r="AB2172" i="5"/>
  <c r="S2172" i="5"/>
  <c r="J2177" i="5"/>
  <c r="F2177"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F2239" i="5"/>
  <c r="AB2246" i="5"/>
  <c r="S2246" i="5"/>
  <c r="AB2253" i="5"/>
  <c r="AB2254" i="5"/>
  <c r="S2254" i="5"/>
  <c r="H2255" i="5"/>
  <c r="AB2262" i="5"/>
  <c r="S2262"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G2159" i="5"/>
  <c r="I2161" i="5"/>
  <c r="T2164" i="5"/>
  <c r="G2167" i="5"/>
  <c r="T2172" i="5"/>
  <c r="G2175" i="5"/>
  <c r="I2177" i="5"/>
  <c r="G2179" i="5"/>
  <c r="G2183" i="5"/>
  <c r="T2184" i="5"/>
  <c r="I2185" i="5"/>
  <c r="G2187" i="5"/>
  <c r="T2188" i="5"/>
  <c r="T2192" i="5"/>
  <c r="G2195" i="5"/>
  <c r="T2200" i="5"/>
  <c r="I2201" i="5"/>
  <c r="G2207" i="5"/>
  <c r="I2209" i="5"/>
  <c r="G2211" i="5"/>
  <c r="T2212" i="5"/>
  <c r="T2216" i="5"/>
  <c r="G2219" i="5"/>
  <c r="R2223" i="5"/>
  <c r="T2225" i="5"/>
  <c r="G2227" i="5"/>
  <c r="T2230" i="5"/>
  <c r="T2233" i="5"/>
  <c r="G2235" i="5"/>
  <c r="T2238" i="5"/>
  <c r="R2239" i="5"/>
  <c r="T2241" i="5"/>
  <c r="G2243" i="5"/>
  <c r="T2246" i="5"/>
  <c r="T2249" i="5"/>
  <c r="G2251" i="5"/>
  <c r="T2254" i="5"/>
  <c r="G2259" i="5"/>
  <c r="T2262" i="5"/>
  <c r="T2265" i="5"/>
  <c r="G2267" i="5"/>
  <c r="T2270" i="5"/>
  <c r="R2271" i="5"/>
  <c r="T2278" i="5"/>
  <c r="R2279" i="5"/>
  <c r="G2283" i="5"/>
  <c r="T2286" i="5"/>
  <c r="R2287" i="5"/>
  <c r="G2291" i="5"/>
  <c r="T2294" i="5"/>
  <c r="T2297" i="5"/>
  <c r="I2303" i="5"/>
  <c r="I2315" i="5"/>
  <c r="I2319" i="5"/>
  <c r="I2323" i="5"/>
  <c r="I2327" i="5"/>
  <c r="I2339" i="5"/>
  <c r="T2360" i="5"/>
  <c r="T2376"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AB2299" i="5"/>
  <c r="F2304" i="5"/>
  <c r="R2304" i="5"/>
  <c r="AB2307" i="5"/>
  <c r="AB2315" i="5"/>
  <c r="AB2319" i="5"/>
  <c r="AB2323" i="5"/>
  <c r="F2324" i="5"/>
  <c r="R2324" i="5"/>
  <c r="AB2327" i="5"/>
  <c r="AB2331" i="5"/>
  <c r="F2336" i="5"/>
  <c r="R2336" i="5"/>
  <c r="AB2339" i="5"/>
  <c r="R2340" i="5"/>
  <c r="R2344" i="5"/>
  <c r="AB2347" i="5"/>
  <c r="AB2355" i="5"/>
  <c r="F2360" i="5"/>
  <c r="R2360" i="5"/>
  <c r="E2363" i="5"/>
  <c r="X2363" i="5" s="1"/>
  <c r="AB2363" i="5"/>
  <c r="F2364" i="5"/>
  <c r="R2364" i="5"/>
  <c r="E2367" i="5"/>
  <c r="X2367" i="5" s="1"/>
  <c r="F2368" i="5"/>
  <c r="R2368" i="5"/>
  <c r="E2371" i="5"/>
  <c r="X2371" i="5" s="1"/>
  <c r="AB2371" i="5"/>
  <c r="E2379" i="5"/>
  <c r="X2379" i="5" s="1"/>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s="1"/>
  <c r="E2455" i="5"/>
  <c r="X2455" i="5" s="1"/>
  <c r="E2459" i="5"/>
  <c r="X2459" i="5" s="1"/>
  <c r="E2463" i="5"/>
  <c r="X2463" i="5" s="1"/>
  <c r="AB2464" i="5"/>
  <c r="E2471" i="5"/>
  <c r="X2471" i="5" s="1"/>
  <c r="AB2472" i="5"/>
  <c r="E2475" i="5"/>
  <c r="X2475" i="5" s="1"/>
  <c r="E2479" i="5"/>
  <c r="X2479" i="5" s="1"/>
  <c r="AB2480" i="5"/>
  <c r="E2487" i="5"/>
  <c r="X2487" i="5" s="1"/>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G2459" i="5"/>
  <c r="E2460" i="5"/>
  <c r="X2460" i="5" s="1"/>
  <c r="G2463" i="5"/>
  <c r="I2468" i="5"/>
  <c r="G2471" i="5"/>
  <c r="G2475" i="5"/>
  <c r="I2476" i="5"/>
  <c r="E2476" i="5"/>
  <c r="X2476" i="5" s="1"/>
  <c r="J2476" i="5"/>
  <c r="G2479" i="5"/>
  <c r="I2480" i="5"/>
  <c r="E2480" i="5"/>
  <c r="X2480" i="5" s="1"/>
  <c r="J2480" i="5"/>
  <c r="G2487" i="5"/>
  <c r="I2488" i="5"/>
  <c r="E2488" i="5"/>
  <c r="X2488" i="5" s="1"/>
  <c r="J2488" i="5"/>
  <c r="D16" i="6"/>
  <c r="F38" i="6"/>
  <c r="H38" i="6"/>
  <c r="D38" i="6" s="1"/>
  <c r="F43" i="6"/>
  <c r="H43" i="6"/>
  <c r="D43" i="6"/>
  <c r="F28" i="6"/>
  <c r="H28" i="6"/>
  <c r="D28" i="6" s="1"/>
  <c r="F33" i="6"/>
  <c r="H33" i="6"/>
  <c r="D33" i="6" s="1"/>
  <c r="G2404" i="5"/>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F21" i="6"/>
  <c r="G18" i="6"/>
  <c r="H18" i="6" s="1"/>
  <c r="D18" i="6" s="1"/>
  <c r="F32" i="6"/>
  <c r="H32" i="6" s="1"/>
  <c r="D32" i="6" s="1"/>
  <c r="F2095" i="5"/>
  <c r="J2095" i="5"/>
  <c r="F843" i="5"/>
  <c r="I2095" i="5"/>
  <c r="F2223" i="5"/>
  <c r="J2223" i="5"/>
  <c r="J2239" i="5"/>
  <c r="H2095" i="5"/>
  <c r="E1500" i="5"/>
  <c r="X1500" i="5" s="1"/>
  <c r="E2492" i="5"/>
  <c r="X2492" i="5" s="1"/>
  <c r="I2492" i="5"/>
  <c r="I847" i="5"/>
  <c r="J2256" i="5"/>
  <c r="F2256" i="5"/>
  <c r="J1903" i="5"/>
  <c r="J2375" i="5"/>
  <c r="R1992" i="5"/>
  <c r="F2008" i="5"/>
  <c r="J2384" i="5"/>
  <c r="I2191" i="5"/>
  <c r="H2008" i="5"/>
  <c r="F1888" i="5"/>
  <c r="J2160" i="5"/>
  <c r="H1992" i="5"/>
  <c r="I328" i="5"/>
  <c r="F2080" i="5"/>
  <c r="E1440" i="5"/>
  <c r="X1440" i="5" s="1"/>
  <c r="R2008" i="5"/>
  <c r="J2008" i="5"/>
  <c r="J1888" i="5"/>
  <c r="E2160" i="5"/>
  <c r="X2160" i="5" s="1"/>
  <c r="G590" i="5"/>
  <c r="R590" i="5"/>
  <c r="E388" i="5"/>
  <c r="X388" i="5" s="1"/>
  <c r="R1991" i="5"/>
  <c r="I1991" i="5"/>
  <c r="R1777" i="5"/>
  <c r="H863" i="5"/>
  <c r="J2255" i="5"/>
  <c r="F863" i="5"/>
  <c r="J863" i="5"/>
  <c r="E863" i="5"/>
  <c r="X863" i="5" s="1"/>
  <c r="E2161" i="5"/>
  <c r="X2161" i="5" s="1"/>
  <c r="E2048" i="5"/>
  <c r="X2048" i="5" s="1"/>
  <c r="R644" i="5"/>
  <c r="E644" i="5"/>
  <c r="X644" i="5" s="1"/>
  <c r="E1168" i="5"/>
  <c r="X1168" i="5" s="1"/>
  <c r="F955" i="5"/>
  <c r="G644" i="5"/>
  <c r="I1452" i="5"/>
  <c r="E955" i="5"/>
  <c r="X955" i="5" s="1"/>
  <c r="I1168" i="5"/>
  <c r="I955" i="5"/>
  <c r="J943" i="5"/>
  <c r="E2302" i="5"/>
  <c r="X2302" i="5" s="1"/>
  <c r="R2327" i="5"/>
  <c r="F2302" i="5"/>
  <c r="H2327" i="5"/>
  <c r="J2327" i="5"/>
  <c r="E840" i="5"/>
  <c r="X840" i="5" s="1"/>
  <c r="R840" i="5"/>
  <c r="I590" i="5"/>
  <c r="H590" i="5"/>
  <c r="H879" i="5"/>
  <c r="E879" i="5"/>
  <c r="X879" i="5" s="1"/>
  <c r="F590" i="5"/>
  <c r="R2351" i="5"/>
  <c r="J590" i="5"/>
  <c r="I2351" i="5"/>
  <c r="J2351" i="5"/>
  <c r="E500" i="5"/>
  <c r="X500" i="5" s="1"/>
  <c r="F2030" i="5"/>
  <c r="F1732" i="5"/>
  <c r="J1732"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E516" i="5"/>
  <c r="X516" i="5" s="1"/>
  <c r="H780" i="5"/>
  <c r="E2080" i="5"/>
  <c r="X2080" i="5" s="1"/>
  <c r="J2080" i="5"/>
  <c r="I807" i="5"/>
  <c r="J867" i="5"/>
  <c r="G2255" i="5"/>
  <c r="E2223" i="5"/>
  <c r="X2223" i="5" s="1"/>
  <c r="R2255" i="5"/>
  <c r="E2351" i="5"/>
  <c r="X2351" i="5" s="1"/>
  <c r="I500" i="5"/>
  <c r="H2351" i="5"/>
  <c r="J1910" i="5"/>
  <c r="I867" i="5"/>
  <c r="F807" i="5"/>
  <c r="E412" i="5"/>
  <c r="X412" i="5" s="1"/>
  <c r="H1910" i="5"/>
  <c r="F919" i="5"/>
  <c r="I2223" i="5"/>
  <c r="G840" i="5"/>
  <c r="G867" i="5"/>
  <c r="R2376" i="5"/>
  <c r="H2123" i="5"/>
  <c r="F1918" i="5"/>
  <c r="I843" i="5"/>
  <c r="G780" i="5"/>
  <c r="F2316" i="5"/>
  <c r="F2285" i="5"/>
  <c r="H2311" i="5"/>
  <c r="F2123" i="5"/>
  <c r="H1918" i="5"/>
  <c r="H843" i="5"/>
  <c r="J924" i="5"/>
  <c r="I2123" i="5"/>
  <c r="F1880" i="5"/>
  <c r="G951" i="5"/>
  <c r="I795" i="5"/>
  <c r="J795" i="5"/>
  <c r="E927" i="5"/>
  <c r="X927" i="5" s="1"/>
  <c r="E795" i="5"/>
  <c r="X795" i="5" s="1"/>
  <c r="G2048" i="5"/>
  <c r="G927" i="5"/>
  <c r="J1355" i="5"/>
  <c r="R1355" i="5"/>
  <c r="F1355" i="5"/>
  <c r="E1355" i="5"/>
  <c r="X1355" i="5" s="1"/>
  <c r="R1732" i="5"/>
  <c r="H1732" i="5"/>
  <c r="G1355" i="5"/>
  <c r="E268" i="5"/>
  <c r="X268" i="5" s="1"/>
  <c r="I1987" i="5"/>
  <c r="R1833" i="5"/>
  <c r="H1355" i="5"/>
  <c r="E1353" i="5"/>
  <c r="X1353" i="5" s="1"/>
  <c r="E2030" i="5"/>
  <c r="X2030" i="5" s="1"/>
  <c r="G887" i="5"/>
  <c r="G2302" i="5"/>
  <c r="I2048" i="5"/>
  <c r="F2016" i="5"/>
  <c r="I919" i="5"/>
  <c r="J927" i="5"/>
  <c r="J919" i="5"/>
  <c r="E316" i="5"/>
  <c r="X316" i="5" s="1"/>
  <c r="I268" i="5"/>
  <c r="R1987" i="5"/>
  <c r="G819" i="5"/>
  <c r="E1732" i="5"/>
  <c r="X1732" i="5" s="1"/>
  <c r="H2030" i="5"/>
  <c r="F1987" i="5"/>
  <c r="R2264" i="5"/>
  <c r="G2080" i="5"/>
  <c r="R1353" i="5"/>
  <c r="G2030" i="5"/>
  <c r="G2147" i="5"/>
  <c r="H795" i="5"/>
  <c r="I927" i="5"/>
  <c r="E919" i="5"/>
  <c r="X919" i="5" s="1"/>
  <c r="E496" i="5"/>
  <c r="X496" i="5" s="1"/>
  <c r="G2160" i="5"/>
  <c r="G1732" i="5"/>
  <c r="J2374" i="5"/>
  <c r="E2374" i="5"/>
  <c r="X2374" i="5" s="1"/>
  <c r="E1492" i="5"/>
  <c r="X1492" i="5" s="1"/>
  <c r="E1460" i="5"/>
  <c r="X1460" i="5" s="1"/>
  <c r="R1388" i="5"/>
  <c r="E1974" i="5"/>
  <c r="X1974" i="5" s="1"/>
  <c r="G1492" i="5"/>
  <c r="F832" i="5"/>
  <c r="G2372" i="5"/>
  <c r="R2046" i="5"/>
  <c r="J2046" i="5"/>
  <c r="F2046" i="5"/>
  <c r="I1982" i="5"/>
  <c r="E1982" i="5"/>
  <c r="X1982" i="5" s="1"/>
  <c r="H2147" i="5"/>
  <c r="H2131" i="5"/>
  <c r="R2372" i="5"/>
  <c r="J2147" i="5"/>
  <c r="F1712" i="5"/>
  <c r="F2374" i="5"/>
  <c r="F1903" i="5"/>
  <c r="R832" i="5"/>
  <c r="G2046" i="5"/>
  <c r="R2038" i="5"/>
  <c r="J2038" i="5"/>
  <c r="F2038" i="5"/>
  <c r="I1833" i="5"/>
  <c r="F1833" i="5"/>
  <c r="R1708" i="5"/>
  <c r="H1708" i="5"/>
  <c r="E1708" i="5"/>
  <c r="X1708" i="5" s="1"/>
  <c r="E1362" i="5"/>
  <c r="X1362" i="5" s="1"/>
  <c r="J1162" i="5"/>
  <c r="F400" i="5"/>
  <c r="H2464" i="5"/>
  <c r="R2464" i="5"/>
  <c r="F2464" i="5"/>
  <c r="R2131" i="5"/>
  <c r="E2131" i="5"/>
  <c r="X2131" i="5" s="1"/>
  <c r="F2131" i="5"/>
  <c r="I2464" i="5"/>
  <c r="F2372" i="5"/>
  <c r="J1712" i="5"/>
  <c r="F815" i="5"/>
  <c r="R1903" i="5"/>
  <c r="H832" i="5"/>
  <c r="E2239" i="5"/>
  <c r="X2239" i="5" s="1"/>
  <c r="I2239" i="5"/>
  <c r="G1903" i="5"/>
  <c r="H2372" i="5"/>
  <c r="I2372" i="5"/>
  <c r="E2372" i="5"/>
  <c r="X2372" i="5" s="1"/>
  <c r="E772" i="5"/>
  <c r="X772" i="5" s="1"/>
  <c r="F772" i="5"/>
  <c r="R772" i="5"/>
  <c r="J772" i="5"/>
  <c r="I2131" i="5"/>
  <c r="I1712" i="5"/>
  <c r="J815" i="5"/>
  <c r="E815" i="5"/>
  <c r="X815" i="5" s="1"/>
  <c r="E548" i="5"/>
  <c r="X548" i="5" s="1"/>
  <c r="I2374" i="5"/>
  <c r="G2464" i="5"/>
  <c r="R2204" i="5"/>
  <c r="J2204" i="5"/>
  <c r="F2204" i="5"/>
  <c r="I1903" i="5"/>
  <c r="E1903" i="5"/>
  <c r="X1903" i="5" s="1"/>
  <c r="H1785" i="5"/>
  <c r="I1785" i="5"/>
  <c r="F1785" i="5"/>
  <c r="E1214" i="5"/>
  <c r="X1214" i="5" s="1"/>
  <c r="R1214" i="5"/>
  <c r="J2464" i="5"/>
  <c r="J2492" i="5"/>
  <c r="F1974" i="5"/>
  <c r="I1214" i="5"/>
  <c r="H815" i="5"/>
  <c r="H1991" i="5"/>
  <c r="J1991" i="5"/>
  <c r="E1991" i="5"/>
  <c r="X1991" i="5" s="1"/>
  <c r="G1991" i="5"/>
  <c r="R2075" i="5"/>
  <c r="E2075" i="5"/>
  <c r="X2075" i="5" s="1"/>
  <c r="G787" i="5"/>
  <c r="I772" i="5"/>
  <c r="H1987" i="5"/>
  <c r="E1987" i="5"/>
  <c r="X1987" i="5" s="1"/>
  <c r="J1987" i="5"/>
  <c r="R1306" i="5"/>
  <c r="J1291" i="5"/>
  <c r="H772" i="5"/>
  <c r="I832" i="5"/>
  <c r="H1777" i="5"/>
  <c r="I1777" i="5"/>
  <c r="F1777" i="5"/>
  <c r="G2131" i="5"/>
  <c r="G2374" i="5"/>
  <c r="G1974" i="5"/>
  <c r="G1214" i="5"/>
  <c r="G832" i="5"/>
  <c r="G815" i="5"/>
  <c r="H2282" i="5"/>
  <c r="E2247" i="5"/>
  <c r="X2247" i="5" s="1"/>
  <c r="I2247" i="5"/>
  <c r="G2247" i="5"/>
  <c r="F1183" i="5"/>
  <c r="G1183" i="5"/>
  <c r="R827" i="5"/>
  <c r="G827" i="5"/>
  <c r="H904" i="5"/>
  <c r="I904" i="5"/>
  <c r="E904" i="5"/>
  <c r="X904" i="5" s="1"/>
  <c r="J904" i="5"/>
  <c r="G904" i="5"/>
  <c r="H768" i="5"/>
  <c r="F768" i="5"/>
  <c r="R768" i="5"/>
  <c r="E768" i="5"/>
  <c r="X768" i="5" s="1"/>
  <c r="I768" i="5"/>
  <c r="J768" i="5"/>
  <c r="G768" i="5"/>
  <c r="R847" i="5"/>
  <c r="G847" i="5"/>
  <c r="R1255" i="5"/>
  <c r="I125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G2295" i="5"/>
  <c r="F847" i="5"/>
  <c r="F827" i="5"/>
  <c r="H2460" i="5"/>
  <c r="F2460" i="5"/>
  <c r="R2460" i="5"/>
  <c r="G2460" i="5"/>
  <c r="F42" i="6"/>
  <c r="H42" i="6"/>
  <c r="D42" i="6" s="1"/>
  <c r="F37" i="6"/>
  <c r="H37" i="6"/>
  <c r="D37" i="6" s="1"/>
  <c r="F27" i="6"/>
  <c r="H27" i="6"/>
  <c r="H22" i="6"/>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843" i="5"/>
  <c r="G843" i="5"/>
  <c r="H936" i="5"/>
  <c r="R936" i="5"/>
  <c r="E936" i="5"/>
  <c r="X936" i="5" s="1"/>
  <c r="J936" i="5"/>
  <c r="F936" i="5"/>
  <c r="I936" i="5"/>
  <c r="G936" i="5"/>
  <c r="R919" i="5"/>
  <c r="G919" i="5"/>
  <c r="H1259" i="5"/>
  <c r="J1259" i="5"/>
  <c r="E1259" i="5"/>
  <c r="X1259" i="5" s="1"/>
  <c r="I1259" i="5"/>
  <c r="F1259" i="5"/>
  <c r="R1259" i="5"/>
  <c r="G1259" i="5"/>
  <c r="R795" i="5"/>
  <c r="G795" i="5"/>
  <c r="H1120" i="5"/>
  <c r="R1120" i="5"/>
  <c r="J512" i="5"/>
  <c r="R512" i="5"/>
  <c r="F512" i="5"/>
  <c r="H512" i="5"/>
  <c r="G512" i="5"/>
  <c r="F2472" i="5"/>
  <c r="R2472" i="5"/>
  <c r="H2376" i="5"/>
  <c r="E2376" i="5"/>
  <c r="X2376" i="5" s="1"/>
  <c r="I2376" i="5"/>
  <c r="J2376" i="5"/>
  <c r="J2439" i="5"/>
  <c r="H2439" i="5"/>
  <c r="F2439" i="5"/>
  <c r="R2439" i="5"/>
  <c r="R2254" i="5"/>
  <c r="F2254" i="5"/>
  <c r="J2234" i="5"/>
  <c r="J2196" i="5"/>
  <c r="H2180" i="5"/>
  <c r="R2180" i="5"/>
  <c r="F2180" i="5"/>
  <c r="E2180" i="5"/>
  <c r="X2180" i="5" s="1"/>
  <c r="I2180" i="5"/>
  <c r="J2180" i="5"/>
  <c r="R2161" i="5"/>
  <c r="H2161" i="5"/>
  <c r="R2123" i="5"/>
  <c r="E2123" i="5"/>
  <c r="X2123" i="5" s="1"/>
  <c r="E2107" i="5"/>
  <c r="X2107" i="5" s="1"/>
  <c r="I230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1910" i="5"/>
  <c r="E1910" i="5"/>
  <c r="X1910" i="5" s="1"/>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F252" i="5"/>
  <c r="E1243" i="5"/>
  <c r="X1243" i="5" s="1"/>
  <c r="F1243"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J1969" i="5"/>
  <c r="E1969" i="5"/>
  <c r="X1969" i="5" s="1"/>
  <c r="E1967" i="5"/>
  <c r="X1967" i="5" s="1"/>
  <c r="R1967" i="5"/>
  <c r="F1967" i="5"/>
  <c r="I1967" i="5"/>
  <c r="F2048" i="5"/>
  <c r="J2048" i="5"/>
  <c r="R2048" i="5"/>
  <c r="H1512" i="5"/>
  <c r="R1512" i="5"/>
  <c r="H1496" i="5"/>
  <c r="R1496" i="5"/>
  <c r="J1464" i="5"/>
  <c r="J1444" i="5"/>
  <c r="H1444" i="5"/>
  <c r="F1444" i="5"/>
  <c r="E2231" i="5"/>
  <c r="X2231" i="5" s="1"/>
  <c r="I2231" i="5"/>
  <c r="F2072" i="5"/>
  <c r="G1500" i="5"/>
  <c r="G1468" i="5"/>
  <c r="R1712" i="5"/>
  <c r="E1712" i="5"/>
  <c r="X1712" i="5" s="1"/>
  <c r="H1712" i="5"/>
  <c r="J1460" i="5"/>
  <c r="R1460" i="5"/>
  <c r="F1460" i="5"/>
  <c r="H1460" i="5"/>
  <c r="F1420" i="5"/>
  <c r="H1388" i="5"/>
  <c r="F1388" i="5"/>
  <c r="G2419"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J1231" i="5"/>
  <c r="E1231" i="5"/>
  <c r="X1231" i="5" s="1"/>
  <c r="F1231" i="5"/>
  <c r="I1231" i="5"/>
  <c r="R1231" i="5"/>
  <c r="E1199" i="5"/>
  <c r="X1199" i="5" s="1"/>
  <c r="F1199" i="5"/>
  <c r="E872" i="5"/>
  <c r="X872" i="5" s="1"/>
  <c r="F872" i="5"/>
  <c r="H828" i="5"/>
  <c r="F828" i="5"/>
  <c r="I828" i="5"/>
  <c r="H796" i="5"/>
  <c r="R796" i="5"/>
  <c r="F796" i="5"/>
  <c r="I796" i="5"/>
  <c r="E796" i="5"/>
  <c r="X796" i="5" s="1"/>
  <c r="J796" i="5"/>
  <c r="H264" i="5"/>
  <c r="H244" i="5"/>
  <c r="F244" i="5"/>
  <c r="G928" i="5"/>
  <c r="H1227" i="5"/>
  <c r="J1227" i="5"/>
  <c r="E1227" i="5"/>
  <c r="X1227" i="5" s="1"/>
  <c r="I1227" i="5"/>
  <c r="F1227" i="5"/>
  <c r="G796" i="5"/>
  <c r="G492" i="5"/>
  <c r="G516"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G1388"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J268" i="5"/>
  <c r="H268" i="5"/>
  <c r="R268" i="5"/>
  <c r="F268" i="5"/>
  <c r="H784"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F1435" i="5"/>
  <c r="H549" i="5"/>
  <c r="I549" i="5"/>
  <c r="J513" i="5"/>
  <c r="I441" i="5"/>
  <c r="J441" i="5"/>
  <c r="E441" i="5"/>
  <c r="X441" i="5" s="1"/>
  <c r="G441" i="5"/>
  <c r="H361" i="5"/>
  <c r="J361" i="5"/>
  <c r="E361" i="5"/>
  <c r="X361" i="5" s="1"/>
  <c r="E1655" i="5"/>
  <c r="X1655" i="5" s="1"/>
  <c r="F1655" i="5"/>
  <c r="R1655"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H1629" i="5"/>
  <c r="R983" i="5"/>
  <c r="H983" i="5"/>
  <c r="I642" i="5"/>
  <c r="E642" i="5"/>
  <c r="X642" i="5" s="1"/>
  <c r="R642" i="5"/>
  <c r="F642" i="5"/>
  <c r="G642" i="5"/>
  <c r="I610" i="5"/>
  <c r="E610" i="5"/>
  <c r="X610" i="5" s="1"/>
  <c r="R610" i="5"/>
  <c r="F610" i="5"/>
  <c r="J610" i="5"/>
  <c r="R531" i="5"/>
  <c r="J531" i="5"/>
  <c r="E531" i="5"/>
  <c r="X531" i="5" s="1"/>
  <c r="F531" i="5"/>
  <c r="E475" i="5"/>
  <c r="X475" i="5" s="1"/>
  <c r="H475" i="5"/>
  <c r="I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H1549" i="5"/>
  <c r="J1039" i="5"/>
  <c r="I407" i="5"/>
  <c r="H407"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G531" i="5"/>
  <c r="D23" i="6"/>
  <c r="F2033" i="5"/>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1180" i="5"/>
  <c r="J359" i="5"/>
  <c r="H359"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I155" i="5"/>
  <c r="E155" i="5"/>
  <c r="X155" i="5" s="1"/>
  <c r="J155" i="5"/>
  <c r="F155" i="5"/>
  <c r="R155" i="5"/>
  <c r="H155" i="5"/>
  <c r="I147" i="5"/>
  <c r="E147" i="5"/>
  <c r="X147" i="5" s="1"/>
  <c r="J147" i="5"/>
  <c r="F147" i="5"/>
  <c r="R147" i="5"/>
  <c r="H147" i="5"/>
  <c r="I139" i="5"/>
  <c r="F131" i="5"/>
  <c r="H123" i="5"/>
  <c r="F115" i="5"/>
  <c r="I107" i="5"/>
  <c r="E107" i="5"/>
  <c r="X107" i="5" s="1"/>
  <c r="J107" i="5"/>
  <c r="F107" i="5"/>
  <c r="R107" i="5"/>
  <c r="H107" i="5"/>
  <c r="J99" i="5"/>
  <c r="R99" i="5"/>
  <c r="H99" i="5"/>
  <c r="I91" i="5"/>
  <c r="E91" i="5"/>
  <c r="X91" i="5" s="1"/>
  <c r="J91" i="5"/>
  <c r="F91" i="5"/>
  <c r="R91" i="5"/>
  <c r="H91" i="5"/>
  <c r="I83" i="5"/>
  <c r="E83" i="5"/>
  <c r="X83" i="5" s="1"/>
  <c r="J83" i="5"/>
  <c r="F83" i="5"/>
  <c r="R83" i="5"/>
  <c r="H83" i="5"/>
  <c r="F67" i="5"/>
  <c r="I59" i="5"/>
  <c r="E59" i="5"/>
  <c r="X59" i="5" s="1"/>
  <c r="I35" i="5"/>
  <c r="E19" i="5"/>
  <c r="X19" i="5" s="1"/>
  <c r="R1611" i="5"/>
  <c r="E1611" i="5"/>
  <c r="X1611" i="5" s="1"/>
  <c r="J1595" i="5"/>
  <c r="F1595" i="5"/>
  <c r="R1595" i="5"/>
  <c r="E1595" i="5"/>
  <c r="X1595" i="5" s="1"/>
  <c r="I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36" i="6"/>
  <c r="H36" i="6"/>
  <c r="D36" i="6" s="1"/>
  <c r="F26" i="6"/>
  <c r="H26" i="6"/>
  <c r="D26" i="6" s="1"/>
  <c r="F31" i="6"/>
  <c r="H31" i="6" s="1"/>
  <c r="D31" i="6" s="1"/>
  <c r="F41" i="6"/>
  <c r="H41" i="6" s="1"/>
  <c r="D41" i="6" s="1"/>
  <c r="H21" i="6"/>
  <c r="D21" i="6" s="1"/>
  <c r="J2365" i="5"/>
  <c r="J2051" i="5"/>
  <c r="H1641" i="5"/>
  <c r="H1569" i="5"/>
  <c r="H1545" i="5"/>
  <c r="J1505" i="5"/>
  <c r="H1473" i="5"/>
  <c r="I1441" i="5"/>
  <c r="H1667" i="5"/>
  <c r="I1695" i="5"/>
  <c r="E1695" i="5"/>
  <c r="X1695" i="5" s="1"/>
  <c r="F1695" i="5"/>
  <c r="H1695" i="5"/>
  <c r="F1663"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H971" i="5"/>
  <c r="F963" i="5"/>
  <c r="I658" i="5"/>
  <c r="E658" i="5"/>
  <c r="X658" i="5" s="1"/>
  <c r="R658" i="5"/>
  <c r="F658" i="5"/>
  <c r="H658" i="5"/>
  <c r="J658" i="5"/>
  <c r="H491" i="5"/>
  <c r="J459" i="5"/>
  <c r="R387" i="5"/>
  <c r="J387" i="5"/>
  <c r="E387" i="5"/>
  <c r="X387" i="5" s="1"/>
  <c r="F387" i="5"/>
  <c r="H387" i="5"/>
  <c r="I387" i="5"/>
  <c r="R363" i="5"/>
  <c r="J363" i="5"/>
  <c r="E363" i="5"/>
  <c r="X363" i="5" s="1"/>
  <c r="F363" i="5"/>
  <c r="H363" i="5"/>
  <c r="I363" i="5"/>
  <c r="J291" i="5"/>
  <c r="E291" i="5"/>
  <c r="X291" i="5" s="1"/>
  <c r="F291" i="5"/>
  <c r="H291" i="5"/>
  <c r="I651" i="5"/>
  <c r="E651" i="5"/>
  <c r="X651" i="5" s="1"/>
  <c r="F651" i="5"/>
  <c r="R619" i="5"/>
  <c r="I619"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J113" i="5"/>
  <c r="F113" i="5"/>
  <c r="R113" i="5"/>
  <c r="H113" i="5"/>
  <c r="I105" i="5"/>
  <c r="E105" i="5"/>
  <c r="X105" i="5" s="1"/>
  <c r="J105" i="5"/>
  <c r="F105" i="5"/>
  <c r="R105" i="5"/>
  <c r="H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I25" i="5"/>
  <c r="E25" i="5"/>
  <c r="X25" i="5" s="1"/>
  <c r="J25" i="5"/>
  <c r="G1517" i="5"/>
  <c r="G1324" i="5"/>
  <c r="G1292" i="5"/>
  <c r="G1260" i="5"/>
  <c r="G1244" i="5"/>
  <c r="G1228" i="5"/>
  <c r="G1196" i="5"/>
  <c r="G535" i="5"/>
  <c r="G543" i="5"/>
  <c r="G463" i="5"/>
  <c r="G443" i="5"/>
  <c r="G387" i="5"/>
  <c r="G555" i="5"/>
  <c r="G455" i="5"/>
  <c r="G383" i="5"/>
  <c r="J1647" i="5"/>
  <c r="J1639" i="5"/>
  <c r="F1639" i="5"/>
  <c r="R1639" i="5"/>
  <c r="E1639" i="5"/>
  <c r="X1639" i="5" s="1"/>
  <c r="H1639" i="5"/>
  <c r="I1639" i="5"/>
  <c r="J1631" i="5"/>
  <c r="J1623" i="5"/>
  <c r="F1623" i="5"/>
  <c r="R1623" i="5"/>
  <c r="H1623" i="5"/>
  <c r="I1623" i="5"/>
  <c r="R1599" i="5"/>
  <c r="H1575" i="5"/>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R1705" i="5"/>
  <c r="I1697" i="5"/>
  <c r="R1697" i="5"/>
  <c r="R1511" i="5"/>
  <c r="J1511" i="5"/>
  <c r="E1511" i="5"/>
  <c r="X1511" i="5" s="1"/>
  <c r="F1511" i="5"/>
  <c r="H1511" i="5"/>
  <c r="I1511" i="5"/>
  <c r="J1479" i="5"/>
  <c r="I1479" i="5"/>
  <c r="J1344" i="5"/>
  <c r="F1344" i="5"/>
  <c r="R1344" i="5"/>
  <c r="E1344" i="5"/>
  <c r="X1344" i="5" s="1"/>
  <c r="H1344" i="5"/>
  <c r="I1344" i="5"/>
  <c r="R1336" i="5"/>
  <c r="J1320" i="5"/>
  <c r="E1320" i="5"/>
  <c r="X1320" i="5" s="1"/>
  <c r="J1312" i="5"/>
  <c r="F1312" i="5"/>
  <c r="R1312" i="5"/>
  <c r="E1312" i="5"/>
  <c r="X1312" i="5" s="1"/>
  <c r="H1312" i="5"/>
  <c r="I1312" i="5"/>
  <c r="I1304" i="5"/>
  <c r="R1288" i="5"/>
  <c r="J1280" i="5"/>
  <c r="F1280" i="5"/>
  <c r="R1280" i="5"/>
  <c r="E1280" i="5"/>
  <c r="X1280" i="5" s="1"/>
  <c r="I1280" i="5"/>
  <c r="E1272" i="5"/>
  <c r="X1272" i="5" s="1"/>
  <c r="E1264" i="5"/>
  <c r="X1264" i="5" s="1"/>
  <c r="J1256" i="5"/>
  <c r="E1256" i="5"/>
  <c r="X1256" i="5" s="1"/>
  <c r="J1248" i="5"/>
  <c r="R1248" i="5"/>
  <c r="E1248" i="5"/>
  <c r="X1248" i="5" s="1"/>
  <c r="H1248" i="5"/>
  <c r="I1248" i="5"/>
  <c r="F1240" i="5"/>
  <c r="J1224" i="5"/>
  <c r="E1224" i="5"/>
  <c r="X1224" i="5" s="1"/>
  <c r="J1216" i="5"/>
  <c r="F1216" i="5"/>
  <c r="R1216" i="5"/>
  <c r="E1216" i="5"/>
  <c r="X1216" i="5" s="1"/>
  <c r="H1216" i="5"/>
  <c r="I1216" i="5"/>
  <c r="E1208" i="5"/>
  <c r="X1208" i="5" s="1"/>
  <c r="F1192" i="5"/>
  <c r="H1192" i="5"/>
  <c r="J1184" i="5"/>
  <c r="F1184" i="5"/>
  <c r="R1184" i="5"/>
  <c r="E1184" i="5"/>
  <c r="X1184" i="5" s="1"/>
  <c r="H1184" i="5"/>
  <c r="I1184" i="5"/>
  <c r="H1081" i="5"/>
  <c r="R1073" i="5"/>
  <c r="J1065" i="5"/>
  <c r="F1065" i="5"/>
  <c r="J1057" i="5"/>
  <c r="F1057" i="5"/>
  <c r="R1057" i="5"/>
  <c r="H1057" i="5"/>
  <c r="F1025" i="5"/>
  <c r="R1025" i="5"/>
  <c r="E1025" i="5"/>
  <c r="X1025" i="5" s="1"/>
  <c r="H1025" i="5"/>
  <c r="I1025" i="5"/>
  <c r="I1009" i="5"/>
  <c r="J1001" i="5"/>
  <c r="F1001" i="5"/>
  <c r="R1001" i="5"/>
  <c r="E1001" i="5"/>
  <c r="X1001" i="5" s="1"/>
  <c r="H1001" i="5"/>
  <c r="I1001" i="5"/>
  <c r="R993" i="5"/>
  <c r="E993" i="5"/>
  <c r="X993" i="5" s="1"/>
  <c r="H993" i="5"/>
  <c r="I985" i="5"/>
  <c r="E641" i="5"/>
  <c r="X641" i="5" s="1"/>
  <c r="R625" i="5"/>
  <c r="I625" i="5"/>
  <c r="E625" i="5"/>
  <c r="X625" i="5" s="1"/>
  <c r="H625" i="5"/>
  <c r="J625" i="5"/>
  <c r="F625" i="5"/>
  <c r="I609" i="5"/>
  <c r="H609" i="5"/>
  <c r="R593" i="5"/>
  <c r="I593" i="5"/>
  <c r="H593" i="5"/>
  <c r="J593" i="5"/>
  <c r="F593" i="5"/>
  <c r="H577" i="5"/>
  <c r="F561" i="5"/>
  <c r="R547" i="5"/>
  <c r="J547" i="5"/>
  <c r="F547" i="5"/>
  <c r="H547" i="5"/>
  <c r="J527" i="5"/>
  <c r="R499" i="5"/>
  <c r="J499" i="5"/>
  <c r="F499" i="5"/>
  <c r="H499" i="5"/>
  <c r="I499" i="5"/>
  <c r="J379" i="5"/>
  <c r="E379" i="5"/>
  <c r="X379" i="5" s="1"/>
  <c r="F379" i="5"/>
  <c r="I379" i="5"/>
  <c r="E271" i="5"/>
  <c r="X271" i="5" s="1"/>
  <c r="R961" i="5"/>
  <c r="I961" i="5"/>
  <c r="H929" i="5"/>
  <c r="F897" i="5"/>
  <c r="J881" i="5"/>
  <c r="F881" i="5"/>
  <c r="R881" i="5"/>
  <c r="H881" i="5"/>
  <c r="F865" i="5"/>
  <c r="R865" i="5"/>
  <c r="E865" i="5"/>
  <c r="X865" i="5" s="1"/>
  <c r="H865" i="5"/>
  <c r="F849" i="5"/>
  <c r="E849" i="5"/>
  <c r="X849" i="5" s="1"/>
  <c r="J833" i="5"/>
  <c r="E817" i="5"/>
  <c r="X817" i="5" s="1"/>
  <c r="F785" i="5"/>
  <c r="J769" i="5"/>
  <c r="F769" i="5"/>
  <c r="R769" i="5"/>
  <c r="E769" i="5"/>
  <c r="X769" i="5" s="1"/>
  <c r="H769" i="5"/>
  <c r="I769" i="5"/>
  <c r="R643" i="5"/>
  <c r="I643" i="5"/>
  <c r="E643" i="5"/>
  <c r="X643" i="5" s="1"/>
  <c r="F643" i="5"/>
  <c r="H643" i="5"/>
  <c r="J643"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I39" i="5"/>
  <c r="E39" i="5"/>
  <c r="X39" i="5" s="1"/>
  <c r="J39" i="5"/>
  <c r="F39" i="5"/>
  <c r="R39" i="5"/>
  <c r="H39" i="5"/>
  <c r="E31" i="5"/>
  <c r="X31" i="5" s="1"/>
  <c r="I23" i="5"/>
  <c r="E23" i="5"/>
  <c r="X23" i="5" s="1"/>
  <c r="J23" i="5"/>
  <c r="F23" i="5"/>
  <c r="R23" i="5"/>
  <c r="H23" i="5"/>
  <c r="G1611" i="5"/>
  <c r="G1595" i="5"/>
  <c r="G1579"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577" i="5"/>
  <c r="G619" i="5"/>
  <c r="G211" i="5"/>
  <c r="G187" i="5"/>
  <c r="G171" i="5"/>
  <c r="G163" i="5"/>
  <c r="G155" i="5"/>
  <c r="G147" i="5"/>
  <c r="G139" i="5"/>
  <c r="G123" i="5"/>
  <c r="G107" i="5"/>
  <c r="G99" i="5"/>
  <c r="G91" i="5"/>
  <c r="G83" i="5"/>
  <c r="G59" i="5"/>
  <c r="D22" i="6"/>
  <c r="D27" i="6"/>
  <c r="H280" i="5"/>
  <c r="R927" i="5"/>
  <c r="H927" i="5"/>
  <c r="F927" i="5"/>
  <c r="I827" i="5"/>
  <c r="J827" i="5"/>
  <c r="G2384" i="5"/>
  <c r="R2384" i="5"/>
  <c r="R2160" i="5"/>
  <c r="I2160" i="5"/>
  <c r="H2160" i="5"/>
  <c r="F2160" i="5"/>
  <c r="J280" i="5"/>
  <c r="G416" i="5"/>
  <c r="G2091" i="5"/>
  <c r="G2231" i="5"/>
  <c r="R2231" i="5"/>
  <c r="G2181" i="5"/>
  <c r="I2181" i="5"/>
  <c r="R807" i="5"/>
  <c r="G807" i="5"/>
  <c r="E807" i="5"/>
  <c r="X807" i="5" s="1"/>
  <c r="H807" i="5"/>
  <c r="J807" i="5"/>
  <c r="G280" i="5"/>
  <c r="E843" i="5"/>
  <c r="X843" i="5" s="1"/>
  <c r="J843" i="5"/>
  <c r="I2472" i="5"/>
  <c r="E2472" i="5"/>
  <c r="X2472" i="5" s="1"/>
  <c r="J2472" i="5"/>
  <c r="J2030" i="5"/>
  <c r="I2030" i="5"/>
  <c r="R280" i="5"/>
  <c r="J1388" i="5"/>
  <c r="I1388" i="5"/>
  <c r="T429" i="5"/>
  <c r="J735" i="5"/>
  <c r="S477" i="5"/>
  <c r="S391" i="5"/>
  <c r="E384" i="5"/>
  <c r="X384" i="5" s="1"/>
  <c r="G219" i="5"/>
  <c r="I600" i="5"/>
  <c r="G519" i="5"/>
  <c r="E640" i="5"/>
  <c r="X640" i="5" s="1"/>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E780" i="5"/>
  <c r="X780" i="5" s="1"/>
  <c r="R780" i="5"/>
  <c r="T1577" i="5"/>
  <c r="R584" i="5"/>
  <c r="E519" i="5"/>
  <c r="X519" i="5" s="1"/>
  <c r="E367" i="5"/>
  <c r="X367" i="5" s="1"/>
  <c r="H208" i="5"/>
  <c r="R156" i="5"/>
  <c r="H144" i="5"/>
  <c r="H86" i="5"/>
  <c r="F1548" i="5"/>
  <c r="S989" i="5"/>
  <c r="F1076" i="5"/>
  <c r="AB532" i="5"/>
  <c r="J440" i="5"/>
  <c r="J1335" i="5"/>
  <c r="H916" i="5"/>
  <c r="S947" i="5"/>
  <c r="T464" i="5"/>
  <c r="S626" i="5"/>
  <c r="R1315" i="5"/>
  <c r="F1664" i="5"/>
  <c r="T1659" i="5"/>
  <c r="T965" i="5"/>
  <c r="T1419" i="5"/>
  <c r="T698" i="5"/>
  <c r="E952" i="5"/>
  <c r="X952" i="5" s="1"/>
  <c r="T611" i="5"/>
  <c r="J124" i="5"/>
  <c r="F124" i="5"/>
  <c r="E580" i="5"/>
  <c r="X580" i="5" s="1"/>
  <c r="E372" i="5"/>
  <c r="X372" i="5" s="1"/>
  <c r="S378" i="5"/>
  <c r="H502" i="5"/>
  <c r="G600" i="5"/>
  <c r="E584" i="5"/>
  <c r="X584" i="5" s="1"/>
  <c r="E502" i="5"/>
  <c r="X502" i="5" s="1"/>
  <c r="H219" i="5"/>
  <c r="J519" i="5"/>
  <c r="J367" i="5"/>
  <c r="R144" i="5"/>
  <c r="E92" i="5"/>
  <c r="X92" i="5" s="1"/>
  <c r="AB1732" i="5"/>
  <c r="H1456" i="5"/>
  <c r="S1270" i="5"/>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E80" i="5"/>
  <c r="X80" i="5" s="1"/>
  <c r="J1612" i="5"/>
  <c r="F1456" i="5"/>
  <c r="J1536" i="5"/>
  <c r="T1270" i="5"/>
  <c r="G1315" i="5"/>
  <c r="S677" i="5"/>
  <c r="G1000" i="5"/>
  <c r="E940" i="5"/>
  <c r="X940" i="5" s="1"/>
  <c r="G1076" i="5"/>
  <c r="R384" i="5"/>
  <c r="S150" i="5"/>
  <c r="S656" i="5"/>
  <c r="T263" i="5"/>
  <c r="H1315" i="5"/>
  <c r="S161" i="5"/>
  <c r="E2167" i="5"/>
  <c r="X2167" i="5" s="1"/>
  <c r="S879" i="5"/>
  <c r="S543" i="5"/>
  <c r="S799" i="5"/>
  <c r="AB151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E1310" i="5"/>
  <c r="X1310" i="5" s="1"/>
  <c r="R1310"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6" i="6"/>
  <c r="I36" i="5"/>
  <c r="S96" i="5"/>
  <c r="AB96" i="5"/>
  <c r="I148" i="5"/>
  <c r="H148" i="5"/>
  <c r="T177" i="5"/>
  <c r="AB177" i="5"/>
  <c r="T183" i="5"/>
  <c r="AB183"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S303" i="5"/>
  <c r="T303" i="5"/>
  <c r="H334" i="5"/>
  <c r="E334" i="5"/>
  <c r="X334" i="5" s="1"/>
  <c r="F334" i="5"/>
  <c r="R334" i="5"/>
  <c r="T348" i="5"/>
  <c r="AB348" i="5"/>
  <c r="T354" i="5"/>
  <c r="S354" i="5"/>
  <c r="T360" i="5"/>
  <c r="AB360" i="5"/>
  <c r="T366" i="5"/>
  <c r="S366" i="5"/>
  <c r="S371" i="5"/>
  <c r="T371" i="5"/>
  <c r="I375" i="5"/>
  <c r="F375" i="5"/>
  <c r="H375" i="5"/>
  <c r="G375" i="5"/>
  <c r="R375" i="5"/>
  <c r="E382" i="5"/>
  <c r="X382" i="5" s="1"/>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R315" i="5"/>
  <c r="J315" i="5"/>
  <c r="E315" i="5"/>
  <c r="X315" i="5" s="1"/>
  <c r="F315" i="5"/>
  <c r="H315" i="5"/>
  <c r="T322" i="5"/>
  <c r="S322" i="5"/>
  <c r="S329" i="5"/>
  <c r="T329" i="5"/>
  <c r="S335"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G1031" i="5"/>
  <c r="F76" i="5"/>
  <c r="AB397" i="5"/>
  <c r="AB401" i="5"/>
  <c r="T481" i="5"/>
  <c r="T228" i="5"/>
  <c r="J671" i="5"/>
  <c r="S249" i="5"/>
  <c r="S495" i="5"/>
  <c r="AB578" i="5"/>
  <c r="E1537" i="5"/>
  <c r="X1537" i="5" s="1"/>
  <c r="F1553" i="5"/>
  <c r="H1601" i="5"/>
  <c r="J1284" i="5"/>
  <c r="G967" i="5"/>
  <c r="J1467" i="5"/>
  <c r="G983" i="5"/>
  <c r="H1015" i="5"/>
  <c r="G1079" i="5"/>
  <c r="I1031" i="5"/>
  <c r="F1537" i="5"/>
  <c r="J1601" i="5"/>
  <c r="I967" i="5"/>
  <c r="I983" i="5"/>
  <c r="R1015" i="5"/>
  <c r="I1079" i="5"/>
  <c r="R1031" i="5"/>
  <c r="AB258" i="5"/>
  <c r="AB482" i="5"/>
  <c r="G1471" i="5"/>
  <c r="I809" i="5"/>
  <c r="J941" i="5"/>
  <c r="R849" i="5"/>
  <c r="R271" i="5"/>
  <c r="E499" i="5"/>
  <c r="X499" i="5" s="1"/>
  <c r="G351" i="5"/>
  <c r="R680" i="5"/>
  <c r="I525" i="5"/>
  <c r="R651" i="5"/>
  <c r="R1011" i="5"/>
  <c r="J1043" i="5"/>
  <c r="R1075" i="5"/>
  <c r="J1695" i="5"/>
  <c r="E1569" i="5"/>
  <c r="X1569" i="5" s="1"/>
  <c r="I1617" i="5"/>
  <c r="H1633" i="5"/>
  <c r="H351" i="5"/>
  <c r="F493" i="5"/>
  <c r="E967" i="5"/>
  <c r="X967" i="5" s="1"/>
  <c r="H1613" i="5"/>
  <c r="E983" i="5"/>
  <c r="X983" i="5" s="1"/>
  <c r="G1047" i="5"/>
  <c r="E1079" i="5"/>
  <c r="X1079" i="5" s="1"/>
  <c r="E999" i="5"/>
  <c r="X999" i="5" s="1"/>
  <c r="AB325" i="5"/>
  <c r="T413" i="5"/>
  <c r="R288" i="5"/>
  <c r="T463" i="5"/>
  <c r="AB706" i="5"/>
  <c r="AB234" i="5"/>
  <c r="H1047" i="5"/>
  <c r="F1079" i="5"/>
  <c r="I1445" i="5"/>
  <c r="I1509" i="5"/>
  <c r="R1617" i="5"/>
  <c r="I271" i="5"/>
  <c r="I547" i="5"/>
  <c r="J651"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H88" i="5"/>
  <c r="R2011" i="5"/>
  <c r="G392" i="5"/>
  <c r="F27" i="5"/>
  <c r="J27" i="5"/>
  <c r="E27" i="5"/>
  <c r="X27" i="5" s="1"/>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I184"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R20" i="5"/>
  <c r="H20" i="5"/>
  <c r="I20" i="5"/>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1671" i="5"/>
  <c r="F595" i="5"/>
  <c r="J1549" i="5"/>
  <c r="J1613" i="5"/>
  <c r="I1533" i="5"/>
  <c r="G1055"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AB29"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V26" i="5"/>
  <c r="I26"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F20" i="5"/>
  <c r="J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AB27"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J1567" i="5" l="1"/>
  <c r="H1631" i="5"/>
  <c r="R2091" i="5"/>
  <c r="R943" i="5"/>
  <c r="F1436" i="5"/>
  <c r="I1907" i="5"/>
  <c r="S1398" i="5"/>
  <c r="T1398" i="5"/>
  <c r="T1574" i="5"/>
  <c r="S1574" i="5"/>
  <c r="S1606" i="5"/>
  <c r="T1606" i="5"/>
  <c r="J2060" i="5"/>
  <c r="F2060" i="5"/>
  <c r="G2084" i="5"/>
  <c r="F2084" i="5"/>
  <c r="R2084" i="5"/>
  <c r="S2091" i="5"/>
  <c r="AB2091" i="5"/>
  <c r="F2055" i="5"/>
  <c r="J2091" i="5"/>
  <c r="F961" i="5"/>
  <c r="F609" i="5"/>
  <c r="R1631" i="5"/>
  <c r="E1609" i="5"/>
  <c r="X1609" i="5" s="1"/>
  <c r="I2196" i="5"/>
  <c r="H1436" i="5"/>
  <c r="G911" i="5"/>
  <c r="R1809" i="5"/>
  <c r="AB547" i="5"/>
  <c r="AB379" i="5"/>
  <c r="AB820" i="5"/>
  <c r="G612" i="5"/>
  <c r="S326" i="5"/>
  <c r="F1084" i="5"/>
  <c r="I1271" i="5"/>
  <c r="H1265" i="5"/>
  <c r="F372" i="5"/>
  <c r="H2091" i="5"/>
  <c r="J961" i="5"/>
  <c r="J609" i="5"/>
  <c r="H1705" i="5"/>
  <c r="F1631" i="5"/>
  <c r="R1243" i="5"/>
  <c r="E2196" i="5"/>
  <c r="X2196" i="5" s="1"/>
  <c r="J1436" i="5"/>
  <c r="H1809" i="5"/>
  <c r="F943" i="5"/>
  <c r="H576" i="5"/>
  <c r="S892" i="5"/>
  <c r="J1084" i="5"/>
  <c r="G372" i="5"/>
  <c r="R1271" i="5"/>
  <c r="F156" i="5"/>
  <c r="G156" i="5"/>
  <c r="I156" i="5"/>
  <c r="E156" i="5"/>
  <c r="X156" i="5" s="1"/>
  <c r="AB163" i="5"/>
  <c r="T163" i="5"/>
  <c r="R219" i="5"/>
  <c r="F219" i="5"/>
  <c r="F224" i="5"/>
  <c r="J224" i="5"/>
  <c r="T236" i="5"/>
  <c r="AB236" i="5"/>
  <c r="T264" i="5"/>
  <c r="S264" i="5"/>
  <c r="E283" i="5"/>
  <c r="X283" i="5" s="1"/>
  <c r="G283" i="5"/>
  <c r="R283" i="5"/>
  <c r="T290" i="5"/>
  <c r="S290" i="5"/>
  <c r="G609" i="5"/>
  <c r="E609" i="5"/>
  <c r="X609" i="5" s="1"/>
  <c r="J1705" i="5"/>
  <c r="I1567" i="5"/>
  <c r="E1545" i="5"/>
  <c r="X1545" i="5" s="1"/>
  <c r="R828" i="5"/>
  <c r="F1512" i="5"/>
  <c r="I1243" i="5"/>
  <c r="I2016" i="5"/>
  <c r="F2196" i="5"/>
  <c r="I2295" i="5"/>
  <c r="G1907" i="5"/>
  <c r="R2016" i="5"/>
  <c r="H943" i="5"/>
  <c r="AB267" i="5"/>
  <c r="R735" i="5"/>
  <c r="E576" i="5"/>
  <c r="X576" i="5" s="1"/>
  <c r="AB105" i="5"/>
  <c r="F1352" i="5"/>
  <c r="J1352" i="5"/>
  <c r="F540" i="5"/>
  <c r="S706" i="5"/>
  <c r="H1567" i="5"/>
  <c r="R1545" i="5"/>
  <c r="R2196" i="5"/>
  <c r="E2295" i="5"/>
  <c r="X2295" i="5" s="1"/>
  <c r="E1907" i="5"/>
  <c r="X1907" i="5" s="1"/>
  <c r="R2295" i="5"/>
  <c r="T318" i="5"/>
  <c r="S318" i="5"/>
  <c r="S355" i="5"/>
  <c r="AB355" i="5"/>
  <c r="R367" i="5"/>
  <c r="F367" i="5"/>
  <c r="T434" i="5"/>
  <c r="S434" i="5"/>
  <c r="S447" i="5"/>
  <c r="AB447" i="5"/>
  <c r="T467" i="5"/>
  <c r="S467" i="5"/>
  <c r="T514" i="5"/>
  <c r="S514" i="5"/>
  <c r="T535" i="5"/>
  <c r="AB535" i="5"/>
  <c r="H571" i="5"/>
  <c r="E571" i="5"/>
  <c r="X571" i="5" s="1"/>
  <c r="F571" i="5"/>
  <c r="S607" i="5"/>
  <c r="AB607" i="5"/>
  <c r="T618" i="5"/>
  <c r="S618" i="5"/>
  <c r="F671" i="5"/>
  <c r="H671" i="5"/>
  <c r="S683" i="5"/>
  <c r="T683" i="5"/>
  <c r="AB683" i="5"/>
  <c r="T695" i="5"/>
  <c r="AB695" i="5"/>
  <c r="G723" i="5"/>
  <c r="I723" i="5"/>
  <c r="E729" i="5"/>
  <c r="X729" i="5" s="1"/>
  <c r="H729" i="5"/>
  <c r="S747" i="5"/>
  <c r="AB747" i="5"/>
  <c r="R779" i="5"/>
  <c r="H779" i="5"/>
  <c r="AB800" i="5"/>
  <c r="S800" i="5"/>
  <c r="S806" i="5"/>
  <c r="T806" i="5"/>
  <c r="AB812" i="5"/>
  <c r="S812" i="5"/>
  <c r="E839" i="5"/>
  <c r="X839" i="5" s="1"/>
  <c r="F839" i="5"/>
  <c r="S860" i="5"/>
  <c r="T860" i="5"/>
  <c r="T879" i="5"/>
  <c r="AB879" i="5"/>
  <c r="AB904" i="5"/>
  <c r="S904" i="5"/>
  <c r="F916" i="5"/>
  <c r="J916" i="5"/>
  <c r="T924" i="5"/>
  <c r="AB924" i="5"/>
  <c r="R931" i="5"/>
  <c r="I931" i="5"/>
  <c r="J931" i="5"/>
  <c r="S957" i="5"/>
  <c r="T957" i="5"/>
  <c r="T995" i="5"/>
  <c r="S995" i="5"/>
  <c r="AB995" i="5"/>
  <c r="F1020" i="5"/>
  <c r="G1020" i="5"/>
  <c r="R1020" i="5"/>
  <c r="F1052" i="5"/>
  <c r="R1052" i="5"/>
  <c r="I1084" i="5"/>
  <c r="G1084" i="5"/>
  <c r="R1089" i="5"/>
  <c r="J1089" i="5"/>
  <c r="T1100" i="5"/>
  <c r="AB1100" i="5"/>
  <c r="S1111" i="5"/>
  <c r="AB1111" i="5"/>
  <c r="E1115" i="5"/>
  <c r="X1115" i="5" s="1"/>
  <c r="H1115" i="5"/>
  <c r="E1131" i="5"/>
  <c r="X1131" i="5" s="1"/>
  <c r="J1131" i="5"/>
  <c r="T1161" i="5"/>
  <c r="S1161" i="5"/>
  <c r="AB1161" i="5"/>
  <c r="AB1180" i="5"/>
  <c r="S1180" i="5"/>
  <c r="J1271" i="5"/>
  <c r="G1271" i="5"/>
  <c r="F1295" i="5"/>
  <c r="J1295" i="5"/>
  <c r="G1295" i="5"/>
  <c r="AB1324" i="5"/>
  <c r="T1324" i="5"/>
  <c r="I1347" i="5"/>
  <c r="E1347" i="5"/>
  <c r="X1347" i="5" s="1"/>
  <c r="G1347" i="5"/>
  <c r="H1347" i="5"/>
  <c r="J1380" i="5"/>
  <c r="I1380" i="5"/>
  <c r="F1411" i="5"/>
  <c r="E1411" i="5"/>
  <c r="X1411" i="5" s="1"/>
  <c r="R1411" i="5"/>
  <c r="G1411" i="5"/>
  <c r="S1465" i="5"/>
  <c r="T1465" i="5"/>
  <c r="T1473" i="5"/>
  <c r="AB1473" i="5"/>
  <c r="S1473" i="5"/>
  <c r="T1572" i="5"/>
  <c r="AB1572" i="5"/>
  <c r="T1655" i="5"/>
  <c r="AB1655" i="5"/>
  <c r="F1680" i="5"/>
  <c r="J1680" i="5"/>
  <c r="H961" i="5"/>
  <c r="E1567" i="5"/>
  <c r="X1567" i="5" s="1"/>
  <c r="F1545" i="5"/>
  <c r="E828" i="5"/>
  <c r="X828" i="5" s="1"/>
  <c r="J1512" i="5"/>
  <c r="J1243" i="5"/>
  <c r="G1436" i="5"/>
  <c r="R1907" i="5"/>
  <c r="G2016" i="5"/>
  <c r="I1436" i="5"/>
  <c r="E1512" i="5"/>
  <c r="X1512" i="5" s="1"/>
  <c r="F2091" i="5"/>
  <c r="R729" i="5"/>
  <c r="E671" i="5"/>
  <c r="X671" i="5" s="1"/>
  <c r="AB860" i="5"/>
  <c r="E1265" i="5"/>
  <c r="X1265" i="5" s="1"/>
  <c r="S700" i="5"/>
  <c r="AB1465" i="5"/>
  <c r="E961" i="5"/>
  <c r="X961" i="5" s="1"/>
  <c r="J1545" i="5"/>
  <c r="J828" i="5"/>
  <c r="I1968" i="5"/>
  <c r="H1243" i="5"/>
  <c r="E2091" i="5"/>
  <c r="X2091" i="5" s="1"/>
  <c r="G943" i="5"/>
  <c r="R1436" i="5"/>
  <c r="J2295" i="5"/>
  <c r="F1907" i="5"/>
  <c r="E943" i="5"/>
  <c r="X943" i="5" s="1"/>
  <c r="F2295" i="5"/>
  <c r="J1708" i="5"/>
  <c r="I839" i="5"/>
  <c r="T937" i="5"/>
  <c r="T885" i="5"/>
  <c r="AB847" i="5"/>
  <c r="T1072" i="5"/>
  <c r="I671" i="5"/>
  <c r="T892" i="5"/>
  <c r="S1100" i="5"/>
  <c r="T904" i="5"/>
  <c r="E1201" i="5"/>
  <c r="X1201" i="5" s="1"/>
  <c r="AB963" i="5"/>
  <c r="S1121" i="5"/>
  <c r="T797" i="5"/>
  <c r="AB575" i="5"/>
  <c r="I721" i="5"/>
  <c r="T896" i="5"/>
  <c r="S896" i="5"/>
  <c r="S458" i="5"/>
  <c r="AB1088" i="5"/>
  <c r="I2459" i="5"/>
  <c r="F2260" i="5"/>
  <c r="E1913" i="5"/>
  <c r="X1913" i="5" s="1"/>
  <c r="G1860" i="5"/>
  <c r="G1620" i="5"/>
  <c r="H1937" i="5"/>
  <c r="T1627" i="5"/>
  <c r="G1092" i="5"/>
  <c r="J2172" i="5"/>
  <c r="F1913" i="5"/>
  <c r="S2301" i="5"/>
  <c r="T1427" i="5"/>
  <c r="E2015" i="5"/>
  <c r="X2015" i="5" s="1"/>
  <c r="G1913" i="5"/>
  <c r="F1588" i="5"/>
  <c r="AB1456" i="5"/>
  <c r="AB769" i="5"/>
  <c r="H1092" i="5"/>
  <c r="R940" i="5"/>
  <c r="G2363" i="5"/>
  <c r="G1937" i="5"/>
  <c r="F1103" i="5"/>
  <c r="AB499" i="5"/>
  <c r="S2339" i="5"/>
  <c r="T2363" i="5"/>
  <c r="G1884" i="5"/>
  <c r="S1595" i="5"/>
  <c r="S831" i="5"/>
  <c r="F1092" i="5"/>
  <c r="F2172" i="5"/>
  <c r="F2459" i="5"/>
  <c r="G15" i="6"/>
  <c r="H15" i="6" s="1"/>
  <c r="G5" i="6"/>
  <c r="H5" i="6" s="1"/>
  <c r="D5" i="6" s="1"/>
  <c r="F6" i="6"/>
  <c r="H6" i="6" s="1"/>
  <c r="D6" i="6" s="1"/>
  <c r="L59" i="6"/>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9" i="5"/>
  <c r="V12" i="5"/>
  <c r="G12" i="5" s="1"/>
  <c r="AB13" i="5"/>
  <c r="V15" i="5"/>
  <c r="H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12" i="5"/>
  <c r="I12" i="5"/>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J15" i="5"/>
  <c r="F15" i="5"/>
  <c r="R15"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E12" i="5"/>
  <c r="X12" i="5" s="1"/>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9" i="5"/>
  <c r="I9" i="5"/>
  <c r="E9" i="5"/>
  <c r="X9" i="5" s="1"/>
  <c r="J9"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AB11" i="5"/>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H2418" i="5" s="1"/>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H2146" i="5" s="1"/>
  <c r="AB2146" i="5"/>
  <c r="V2138" i="5"/>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s="1"/>
  <c r="AB1874" i="5"/>
  <c r="V1866" i="5"/>
  <c r="G1866" i="5" s="1"/>
  <c r="AB1866" i="5"/>
  <c r="V1858" i="5"/>
  <c r="AB1858" i="5"/>
  <c r="V1850" i="5"/>
  <c r="G1850" i="5" s="1"/>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J1778" i="5" s="1"/>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E2442" i="5" s="1"/>
  <c r="X2442" i="5" s="1"/>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R1138" i="5"/>
  <c r="E1138" i="5"/>
  <c r="X1138" i="5" s="1"/>
  <c r="I1138" i="5"/>
  <c r="V2493" i="5"/>
  <c r="G2493" i="5" s="1"/>
  <c r="AB2493" i="5"/>
  <c r="V2477" i="5"/>
  <c r="H2477" i="5" s="1"/>
  <c r="AB2477" i="5"/>
  <c r="V2469" i="5"/>
  <c r="H2469" i="5" s="1"/>
  <c r="AB2469" i="5"/>
  <c r="V2461" i="5"/>
  <c r="G2461" i="5" s="1"/>
  <c r="V2453" i="5"/>
  <c r="G2453" i="5" s="1"/>
  <c r="V2445" i="5"/>
  <c r="G2445" i="5" s="1"/>
  <c r="AB2445" i="5"/>
  <c r="V2437" i="5"/>
  <c r="G2437" i="5" s="1"/>
  <c r="AB2437" i="5"/>
  <c r="V2421" i="5"/>
  <c r="H2421" i="5" s="1"/>
  <c r="AB2421" i="5"/>
  <c r="V2413" i="5"/>
  <c r="H2413" i="5" s="1"/>
  <c r="AB2413" i="5"/>
  <c r="V2389" i="5"/>
  <c r="J2389" i="5" s="1"/>
  <c r="AB2389" i="5"/>
  <c r="V2357" i="5"/>
  <c r="AB2357" i="5"/>
  <c r="E2293" i="5"/>
  <c r="X2293" i="5" s="1"/>
  <c r="F2293" i="5"/>
  <c r="I2293" i="5"/>
  <c r="R2285" i="5"/>
  <c r="I2285" i="5"/>
  <c r="V2277" i="5"/>
  <c r="G2277" i="5" s="1"/>
  <c r="V2261" i="5"/>
  <c r="F2261" i="5" s="1"/>
  <c r="AB2261" i="5"/>
  <c r="V2245" i="5"/>
  <c r="G2245" i="5" s="1"/>
  <c r="V2221" i="5"/>
  <c r="R2221" i="5" s="1"/>
  <c r="AB2221" i="5"/>
  <c r="H2213" i="5"/>
  <c r="I2213" i="5"/>
  <c r="F2213" i="5"/>
  <c r="G2197" i="5"/>
  <c r="I2197" i="5"/>
  <c r="E2181" i="5"/>
  <c r="X2181" i="5" s="1"/>
  <c r="R2181" i="5"/>
  <c r="H2181" i="5"/>
  <c r="V2141" i="5"/>
  <c r="AB2141" i="5"/>
  <c r="V2125" i="5"/>
  <c r="AB2125" i="5"/>
  <c r="V2117" i="5"/>
  <c r="AB2117" i="5"/>
  <c r="V2109" i="5"/>
  <c r="J2109" i="5" s="1"/>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G1821" i="5" s="1"/>
  <c r="AB1821" i="5"/>
  <c r="V1813" i="5"/>
  <c r="AB1813" i="5"/>
  <c r="V1805" i="5"/>
  <c r="AB1805" i="5"/>
  <c r="V1797" i="5"/>
  <c r="E1797" i="5" s="1"/>
  <c r="X1797" i="5" s="1"/>
  <c r="AB1797" i="5"/>
  <c r="V1789" i="5"/>
  <c r="R1789" i="5" s="1"/>
  <c r="AB1789" i="5"/>
  <c r="V1765" i="5"/>
  <c r="AB1765" i="5"/>
  <c r="V1749" i="5"/>
  <c r="AB1749" i="5"/>
  <c r="V1725" i="5"/>
  <c r="H1725" i="5" s="1"/>
  <c r="AB1725" i="5"/>
  <c r="V1717" i="5"/>
  <c r="E1717" i="5" s="1"/>
  <c r="X1717" i="5" s="1"/>
  <c r="AB1717" i="5"/>
  <c r="V1709" i="5"/>
  <c r="AB1709" i="5"/>
  <c r="AB1701" i="5"/>
  <c r="V1701" i="5"/>
  <c r="V1693" i="5"/>
  <c r="AB1693" i="5"/>
  <c r="AB1685" i="5"/>
  <c r="V1685" i="5"/>
  <c r="V1669" i="5"/>
  <c r="AB1669" i="5"/>
  <c r="AB1653" i="5"/>
  <c r="V1653" i="5"/>
  <c r="J1653" i="5" s="1"/>
  <c r="AB1637" i="5"/>
  <c r="V1637" i="5"/>
  <c r="I1637" i="5" s="1"/>
  <c r="V1421" i="5"/>
  <c r="E1421" i="5" s="1"/>
  <c r="X1421" i="5" s="1"/>
  <c r="AB1421" i="5"/>
  <c r="V1413" i="5"/>
  <c r="AB1413" i="5"/>
  <c r="V1405" i="5"/>
  <c r="AB1405" i="5"/>
  <c r="V1397" i="5"/>
  <c r="E1397" i="5" s="1"/>
  <c r="X1397" i="5" s="1"/>
  <c r="AB1397" i="5"/>
  <c r="V1389" i="5"/>
  <c r="G1389" i="5" s="1"/>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H1317" i="5" s="1"/>
  <c r="AB1317" i="5"/>
  <c r="V1293" i="5"/>
  <c r="F1293" i="5" s="1"/>
  <c r="AB1293" i="5"/>
  <c r="V1277" i="5"/>
  <c r="F1277" i="5" s="1"/>
  <c r="AB1277" i="5"/>
  <c r="V1253" i="5"/>
  <c r="J1253" i="5" s="1"/>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H725" i="5" s="1"/>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G1678" i="5" s="1"/>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F766" i="5" s="1"/>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I2469" i="5"/>
  <c r="R2469" i="5"/>
  <c r="J2469" i="5"/>
  <c r="G2469" i="5"/>
  <c r="R2429" i="5"/>
  <c r="F2429" i="5"/>
  <c r="H2429" i="5"/>
  <c r="G2429" i="5"/>
  <c r="J2429" i="5"/>
  <c r="I2397" i="5"/>
  <c r="E2397" i="5"/>
  <c r="X2397" i="5" s="1"/>
  <c r="J2397" i="5"/>
  <c r="F2397" i="5"/>
  <c r="F2269" i="5"/>
  <c r="R2269" i="5"/>
  <c r="J2261" i="5"/>
  <c r="H2253" i="5"/>
  <c r="R2253" i="5"/>
  <c r="J2253" i="5"/>
  <c r="F2253" i="5"/>
  <c r="R2245"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E2109" i="5"/>
  <c r="X2109" i="5" s="1"/>
  <c r="J2101" i="5"/>
  <c r="G2101" i="5"/>
  <c r="I2093" i="5"/>
  <c r="J2093" i="5"/>
  <c r="F2093" i="5"/>
  <c r="E2093" i="5"/>
  <c r="X2093" i="5" s="1"/>
  <c r="I1997" i="5"/>
  <c r="R1901" i="5"/>
  <c r="G1861" i="5"/>
  <c r="J1861" i="5"/>
  <c r="I1837" i="5"/>
  <c r="E1837" i="5"/>
  <c r="X1837" i="5" s="1"/>
  <c r="J1837" i="5"/>
  <c r="E1829" i="5"/>
  <c r="X1829" i="5" s="1"/>
  <c r="J1829" i="5"/>
  <c r="H1821" i="5"/>
  <c r="E1821" i="5"/>
  <c r="X1821" i="5" s="1"/>
  <c r="R1749" i="5"/>
  <c r="G1749" i="5"/>
  <c r="E1749" i="5"/>
  <c r="X1749" i="5" s="1"/>
  <c r="J1749" i="5"/>
  <c r="J1717" i="5"/>
  <c r="E1709" i="5"/>
  <c r="X1709" i="5" s="1"/>
  <c r="J1709" i="5"/>
  <c r="R1413" i="5"/>
  <c r="H1413" i="5"/>
  <c r="J1413" i="5"/>
  <c r="G1413" i="5"/>
  <c r="E1413" i="5"/>
  <c r="X1413" i="5" s="1"/>
  <c r="F1405" i="5"/>
  <c r="J1405" i="5"/>
  <c r="E1405" i="5"/>
  <c r="X1405" i="5" s="1"/>
  <c r="G1405" i="5"/>
  <c r="H1405" i="5"/>
  <c r="R1381" i="5"/>
  <c r="H1381" i="5"/>
  <c r="J1381" i="5"/>
  <c r="G1381" i="5"/>
  <c r="E1381" i="5"/>
  <c r="X1381" i="5" s="1"/>
  <c r="R1373" i="5"/>
  <c r="G1373" i="5"/>
  <c r="H1373" i="5"/>
  <c r="G1341" i="5"/>
  <c r="G1333" i="5"/>
  <c r="F1333" i="5"/>
  <c r="F1325" i="5"/>
  <c r="G1325" i="5"/>
  <c r="R1325" i="5"/>
  <c r="G1285" i="5"/>
  <c r="G1253" i="5"/>
  <c r="F1253" i="5"/>
  <c r="I1253" i="5"/>
  <c r="R1253" i="5"/>
  <c r="E1189" i="5"/>
  <c r="X1189" i="5" s="1"/>
  <c r="R1189" i="5"/>
  <c r="G1189" i="5"/>
  <c r="F1189" i="5"/>
  <c r="F1165" i="5"/>
  <c r="J1157" i="5"/>
  <c r="F1157" i="5"/>
  <c r="R1157" i="5"/>
  <c r="H1157" i="5"/>
  <c r="G1157" i="5"/>
  <c r="H1133" i="5"/>
  <c r="G1133" i="5"/>
  <c r="R1133" i="5"/>
  <c r="H1117" i="5"/>
  <c r="R1117" i="5"/>
  <c r="F1101" i="5"/>
  <c r="R1101" i="5"/>
  <c r="H1101" i="5"/>
  <c r="G1101" i="5"/>
  <c r="J1101" i="5"/>
  <c r="F1085" i="5"/>
  <c r="R1085" i="5"/>
  <c r="H1085" i="5"/>
  <c r="J1085" i="5"/>
  <c r="G1085" i="5"/>
  <c r="H717" i="5"/>
  <c r="I709" i="5"/>
  <c r="G669" i="5"/>
  <c r="E669" i="5"/>
  <c r="X669" i="5" s="1"/>
  <c r="R621" i="5"/>
  <c r="G621" i="5"/>
  <c r="G613" i="5"/>
  <c r="E613" i="5"/>
  <c r="X613" i="5" s="1"/>
  <c r="I613" i="5"/>
  <c r="E597" i="5"/>
  <c r="X597" i="5" s="1"/>
  <c r="I565" i="5"/>
  <c r="G565" i="5"/>
  <c r="R929" i="5"/>
  <c r="G1425" i="5"/>
  <c r="I1457" i="5"/>
  <c r="H1489" i="5"/>
  <c r="S890"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E198" i="5"/>
  <c r="X198"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I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093" i="5"/>
  <c r="H2093" i="5"/>
  <c r="V2021" i="5"/>
  <c r="G2021" i="5" s="1"/>
  <c r="V2005" i="5"/>
  <c r="G2005" i="5" s="1"/>
  <c r="V1981" i="5"/>
  <c r="G1981" i="5" s="1"/>
  <c r="V1965" i="5"/>
  <c r="G1965" i="5" s="1"/>
  <c r="V1941" i="5"/>
  <c r="G1941" i="5" s="1"/>
  <c r="V1925" i="5"/>
  <c r="G1925" i="5" s="1"/>
  <c r="V1909" i="5"/>
  <c r="G1909" i="5" s="1"/>
  <c r="H1829" i="5"/>
  <c r="R1829" i="5"/>
  <c r="G1813" i="5"/>
  <c r="F1805" i="5"/>
  <c r="R1805" i="5"/>
  <c r="I1805" i="5"/>
  <c r="H1789" i="5"/>
  <c r="V1781" i="5"/>
  <c r="G1781" i="5" s="1"/>
  <c r="V1773" i="5"/>
  <c r="G1773" i="5" s="1"/>
  <c r="V1757" i="5"/>
  <c r="G1757" i="5" s="1"/>
  <c r="V1741" i="5"/>
  <c r="G1741" i="5" s="1"/>
  <c r="V1733" i="5"/>
  <c r="G1733" i="5" s="1"/>
  <c r="G1709" i="5"/>
  <c r="H1709" i="5"/>
  <c r="R1709" i="5"/>
  <c r="I1381" i="5"/>
  <c r="F1381" i="5"/>
  <c r="V1357" i="5"/>
  <c r="G1357" i="5" s="1"/>
  <c r="H1333" i="5"/>
  <c r="I1333" i="5"/>
  <c r="H1325" i="5"/>
  <c r="I1325" i="5"/>
  <c r="E1277" i="5"/>
  <c r="X1277" i="5" s="1"/>
  <c r="H1261" i="5"/>
  <c r="E1261" i="5"/>
  <c r="X1261" i="5" s="1"/>
  <c r="I1261" i="5"/>
  <c r="H1253" i="5"/>
  <c r="J1237" i="5"/>
  <c r="J1189" i="5"/>
  <c r="H1189" i="5"/>
  <c r="I1189" i="5"/>
  <c r="H1181" i="5"/>
  <c r="E1101" i="5"/>
  <c r="X1101" i="5" s="1"/>
  <c r="I1101" i="5"/>
  <c r="G933" i="5"/>
  <c r="AB853" i="5"/>
  <c r="V853" i="5"/>
  <c r="AB789" i="5"/>
  <c r="V789" i="5"/>
  <c r="V765" i="5"/>
  <c r="AB765" i="5"/>
  <c r="V653" i="5"/>
  <c r="AB653" i="5"/>
  <c r="V637" i="5"/>
  <c r="AB637" i="5"/>
  <c r="AB629" i="5"/>
  <c r="V629" i="5"/>
  <c r="I621" i="5"/>
  <c r="E621" i="5"/>
  <c r="X621" i="5" s="1"/>
  <c r="F613" i="5"/>
  <c r="H613" i="5"/>
  <c r="R613"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042" i="5"/>
  <c r="J1828" i="5"/>
  <c r="S1834" i="5"/>
  <c r="S1818" i="5"/>
  <c r="R1839" i="5"/>
  <c r="T930" i="5"/>
  <c r="S1790" i="5"/>
  <c r="I1739" i="5"/>
  <c r="AB998" i="5"/>
  <c r="I104" i="5"/>
  <c r="AB1796" i="5"/>
  <c r="H1805" i="5"/>
  <c r="H1749"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R214" i="5"/>
  <c r="J751" i="5"/>
  <c r="F751" i="5"/>
  <c r="T757" i="5"/>
  <c r="S757" i="5"/>
  <c r="H1136" i="5"/>
  <c r="J1136" i="5"/>
  <c r="S2405" i="5"/>
  <c r="J2105" i="5"/>
  <c r="E2105" i="5"/>
  <c r="X2105" i="5" s="1"/>
  <c r="I2171" i="5"/>
  <c r="S2094" i="5"/>
  <c r="F1944" i="5"/>
  <c r="S1955" i="5"/>
  <c r="H1839" i="5"/>
  <c r="F835" i="5"/>
  <c r="F823" i="5"/>
  <c r="AB941" i="5"/>
  <c r="S968" i="5"/>
  <c r="T974" i="5"/>
  <c r="S980" i="5"/>
  <c r="T986" i="5"/>
  <c r="S2369" i="5"/>
  <c r="J2076" i="5"/>
  <c r="H2100" i="5"/>
  <c r="G2383" i="5"/>
  <c r="J24" i="5"/>
  <c r="F24" i="5"/>
  <c r="E24" i="5"/>
  <c r="R24" i="5"/>
  <c r="R1116" i="5"/>
  <c r="J1116" i="5"/>
  <c r="F1116" i="5"/>
  <c r="G1116" i="5"/>
  <c r="AB2459" i="5"/>
  <c r="I2113" i="5"/>
  <c r="F2113" i="5"/>
  <c r="S2082" i="5"/>
  <c r="J1944" i="5"/>
  <c r="AB1955" i="5"/>
  <c r="T941" i="5"/>
  <c r="S260" i="5"/>
  <c r="AB974" i="5"/>
  <c r="H2105" i="5"/>
  <c r="H2076" i="5"/>
  <c r="T1367" i="5"/>
  <c r="S2377" i="5"/>
  <c r="H552" i="5"/>
  <c r="F552" i="5"/>
  <c r="T2082" i="5"/>
  <c r="H1944" i="5"/>
  <c r="F1784" i="5"/>
  <c r="G104" i="5"/>
  <c r="AB78" i="5"/>
  <c r="AB897" i="5"/>
  <c r="S654" i="5"/>
  <c r="T654" i="5"/>
  <c r="AB654" i="5"/>
  <c r="T659" i="5"/>
  <c r="S659" i="5"/>
  <c r="S692" i="5"/>
  <c r="AB692" i="5"/>
  <c r="T356" i="5"/>
  <c r="AB356" i="5"/>
  <c r="F687" i="5"/>
  <c r="J687" i="5"/>
  <c r="G1335" i="5"/>
  <c r="I1335" i="5"/>
  <c r="S1346" i="5"/>
  <c r="T1346" i="5"/>
  <c r="AB1557" i="5"/>
  <c r="T2033" i="5"/>
  <c r="S2033"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I2421" i="5"/>
  <c r="E2421" i="5"/>
  <c r="X2421" i="5" s="1"/>
  <c r="J2421" i="5"/>
  <c r="I2389" i="5"/>
  <c r="I2269" i="5"/>
  <c r="G2269" i="5"/>
  <c r="E2269" i="5"/>
  <c r="X2269" i="5" s="1"/>
  <c r="H2269" i="5"/>
  <c r="J2269" i="5"/>
  <c r="R2173" i="5"/>
  <c r="E2173" i="5"/>
  <c r="X2173" i="5" s="1"/>
  <c r="F2173" i="5"/>
  <c r="G2173" i="5"/>
  <c r="H2173"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G1530" i="5"/>
  <c r="F2442"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V6"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G62" i="4"/>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C5" i="6" l="1"/>
  <c r="C6" i="6"/>
  <c r="G2389" i="5"/>
  <c r="R766" i="5"/>
  <c r="I1093" i="5"/>
  <c r="H2101" i="5"/>
  <c r="F2413" i="5"/>
  <c r="G725" i="5"/>
  <c r="G1421" i="5"/>
  <c r="I1778" i="5"/>
  <c r="G2442" i="5"/>
  <c r="R2413" i="5"/>
  <c r="I2493" i="5"/>
  <c r="J1333" i="5"/>
  <c r="R597" i="5"/>
  <c r="I1109" i="5"/>
  <c r="E1253" i="5"/>
  <c r="X1253" i="5" s="1"/>
  <c r="I1421" i="5"/>
  <c r="I1821" i="5"/>
  <c r="E741" i="5"/>
  <c r="X741" i="5" s="1"/>
  <c r="E1389" i="5"/>
  <c r="X1389" i="5" s="1"/>
  <c r="J1789" i="5"/>
  <c r="J2245" i="5"/>
  <c r="E1778" i="5"/>
  <c r="X1778" i="5" s="1"/>
  <c r="E15" i="5"/>
  <c r="X15" i="5" s="1"/>
  <c r="E2413" i="5"/>
  <c r="X2413" i="5" s="1"/>
  <c r="R2461" i="5"/>
  <c r="G2146" i="5"/>
  <c r="R1421" i="5"/>
  <c r="J2493" i="5"/>
  <c r="I597" i="5"/>
  <c r="F1261" i="5"/>
  <c r="G1778" i="5"/>
  <c r="J2413" i="5"/>
  <c r="H2493" i="5"/>
  <c r="I1125" i="5"/>
  <c r="J597" i="5"/>
  <c r="E1109" i="5"/>
  <c r="X1109" i="5" s="1"/>
  <c r="F1421" i="5"/>
  <c r="R1821" i="5"/>
  <c r="I757" i="5"/>
  <c r="G1309" i="5"/>
  <c r="R1389" i="5"/>
  <c r="E1789" i="5"/>
  <c r="X1789" i="5" s="1"/>
  <c r="H2245" i="5"/>
  <c r="F1778" i="5"/>
  <c r="I15" i="5"/>
  <c r="E2101" i="5"/>
  <c r="X2101" i="5" s="1"/>
  <c r="J1317" i="5"/>
  <c r="J2418" i="5"/>
  <c r="H2389" i="5"/>
  <c r="F2493" i="5"/>
  <c r="F2146" i="5"/>
  <c r="H214" i="5"/>
  <c r="F597" i="5"/>
  <c r="G837" i="5"/>
  <c r="J1261" i="5"/>
  <c r="E1333" i="5"/>
  <c r="X1333" i="5" s="1"/>
  <c r="F1821" i="5"/>
  <c r="G1213" i="5"/>
  <c r="J1821" i="5"/>
  <c r="F2101" i="5"/>
  <c r="I2418" i="5"/>
  <c r="R2146" i="5"/>
  <c r="J214" i="5"/>
  <c r="R2389" i="5"/>
  <c r="H597" i="5"/>
  <c r="R2101" i="5"/>
  <c r="G55" i="4"/>
  <c r="C13" i="6"/>
  <c r="C11" i="6"/>
  <c r="C10" i="6"/>
  <c r="C9" i="6"/>
  <c r="C4" i="6"/>
  <c r="C8" i="6"/>
  <c r="C7" i="6"/>
  <c r="G37" i="4"/>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1" i="5"/>
  <c r="G11" i="5" s="1"/>
  <c r="AB10" i="5"/>
  <c r="V10" i="5"/>
  <c r="AB14" i="5"/>
  <c r="G15" i="5"/>
  <c r="V16" i="5"/>
  <c r="AB15" i="5"/>
  <c r="AB12" i="5"/>
  <c r="V17" i="5"/>
  <c r="H9" i="5"/>
  <c r="R9" i="5"/>
  <c r="F9"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8" i="5"/>
  <c r="H8" i="5"/>
  <c r="F8" i="5"/>
  <c r="I8" i="5"/>
  <c r="E8" i="5"/>
  <c r="G8" i="5"/>
  <c r="J2461" i="5"/>
  <c r="G1317" i="5"/>
  <c r="G845" i="5"/>
  <c r="E1637" i="5"/>
  <c r="X1637" i="5" s="1"/>
  <c r="I1317" i="5"/>
  <c r="H2461" i="5"/>
  <c r="J6" i="5"/>
  <c r="I6" i="5"/>
  <c r="E6" i="5"/>
  <c r="F6" i="5"/>
  <c r="H6" i="5"/>
  <c r="G6" i="5"/>
  <c r="F1213" i="5"/>
  <c r="F2461" i="5"/>
  <c r="E845" i="5"/>
  <c r="X845" i="5" s="1"/>
  <c r="J7" i="5"/>
  <c r="H7" i="5"/>
  <c r="F7" i="5"/>
  <c r="I7" i="5"/>
  <c r="E7" i="5"/>
  <c r="X7" i="5" s="1"/>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T6" i="5"/>
  <c r="H48" i="6" l="1"/>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6" i="5"/>
  <c r="X8" i="5"/>
  <c r="S70" i="5"/>
  <c r="S62" i="5"/>
  <c r="S46" i="5"/>
  <c r="S18" i="5"/>
  <c r="T16" i="5"/>
  <c r="S38" i="5"/>
  <c r="S22" i="5"/>
  <c r="T13" i="5"/>
  <c r="T14" i="5"/>
  <c r="S7" i="5"/>
  <c r="T11" i="5"/>
  <c r="T10" i="5"/>
  <c r="T17" i="5"/>
  <c r="S6" i="5"/>
  <c r="D48" i="6" l="1"/>
  <c r="X13" i="5"/>
  <c r="X16" i="5"/>
  <c r="X10" i="5"/>
  <c r="X17" i="5"/>
  <c r="X11" i="5"/>
  <c r="X14" i="5"/>
  <c r="G59" i="6"/>
  <c r="G60" i="6"/>
  <c r="F61" i="6"/>
  <c r="G58" i="6"/>
  <c r="H59" i="6"/>
  <c r="S14" i="5"/>
  <c r="S11" i="5"/>
  <c r="S16" i="5"/>
  <c r="S10" i="5"/>
  <c r="S17" i="5"/>
  <c r="S13" i="5"/>
  <c r="H60" i="6" l="1"/>
  <c r="AB5" i="5"/>
  <c r="H57" i="6"/>
  <c r="V5" i="5"/>
  <c r="G57" i="6"/>
  <c r="C57" i="6" s="1"/>
  <c r="H58" i="6"/>
  <c r="F5" i="5" l="1"/>
  <c r="J5" i="5"/>
  <c r="H5" i="5"/>
  <c r="I5" i="5"/>
  <c r="E5" i="5"/>
  <c r="G5" i="5"/>
  <c r="R5" i="5"/>
  <c r="H62" i="6"/>
  <c r="D2" i="6" s="1"/>
  <c r="D57" i="6"/>
  <c r="T5" i="5"/>
  <c r="S5" i="5"/>
  <c r="X5" i="5" l="1"/>
  <c r="G61" i="6" s="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<sst xmlns="http://schemas.openxmlformats.org/spreadsheetml/2006/main" count="17122" uniqueCount="14066">
  <si>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</si>
  <si>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</si>
  <si>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</si>
  <si>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</si>
  <si>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</si>
  <si>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</si>
  <si>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</si>
  <si>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</si>
  <si>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</si>
  <si>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</si>
  <si>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</si>
  <si>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</si>
  <si>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</si>
  <si>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</si>
  <si>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</si>
  <si>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</si>
  <si>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</si>
  <si>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</si>
  <si>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</si>
  <si>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</si>
  <si>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</si>
  <si>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</si>
  <si>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</si>
  <si>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</si>
  <si>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</si>
  <si>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</si>
  <si>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</si>
  <si>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</si>
  <si>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</si>
  <si>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</si>
  <si>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</si>
  <si>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</si>
  <si>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</si>
  <si>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</si>
  <si>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</si>
  <si>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</si>
  <si>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</si>
  <si>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</si>
  <si>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</si>
  <si>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</si>
  <si>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</si>
  <si>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</si>
  <si>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</si>
  <si>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</si>
  <si>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</si>
  <si>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</si>
  <si>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</si>
  <si>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</si>
  <si>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</si>
  <si>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</si>
  <si>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</si>
  <si>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</si>
  <si>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</si>
  <si>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</si>
  <si>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</si>
  <si>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</si>
  <si>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</si>
  <si>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</si>
  <si>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</si>
  <si>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</si>
  <si>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</si>
  <si>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</si>
  <si>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</si>
  <si>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</si>
  <si>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</si>
  <si>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</si>
  <si>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</si>
  <si>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</si>
  <si>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</si>
  <si>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</si>
  <si>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</si>
  <si>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</si>
  <si>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</si>
  <si>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</si>
  <si>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</si>
  <si>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</si>
  <si>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</si>
  <si>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</si>
  <si>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</si>
  <si>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</si>
  <si>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</si>
  <si>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</si>
  <si>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</si>
  <si>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</si>
  <si>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</si>
  <si>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</si>
  <si>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</si>
  <si>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</si>
  <si>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</si>
  <si>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</si>
  <si>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</si>
  <si>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</si>
  <si>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</si>
  <si>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</si>
  <si>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</si>
  <si>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</si>
  <si>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</si>
  <si>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</si>
  <si>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</si>
  <si>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</si>
  <si>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</si>
  <si>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</si>
  <si>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</si>
  <si>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</si>
  <si>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</si>
  <si>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</si>
  <si>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</si>
  <si>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</si>
  <si>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</si>
  <si>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</si>
  <si>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</si>
  <si>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</si>
  <si>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</si>
  <si>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</si>
  <si>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</si>
  <si>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</si>
  <si>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</si>
  <si>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</si>
  <si>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</si>
  <si>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</si>
  <si>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</si>
  <si>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</si>
  <si>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</si>
  <si>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</si>
  <si>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</si>
  <si>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</si>
  <si>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</si>
  <si>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</si>
  <si>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</si>
  <si>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</si>
  <si>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</si>
  <si>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</si>
  <si>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</si>
  <si>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</si>
  <si>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</si>
  <si>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</si>
  <si>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</si>
  <si>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</si>
  <si>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</si>
  <si>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</si>
  <si>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</si>
  <si>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</si>
  <si>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</si>
  <si>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</si>
  <si>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</si>
  <si>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</si>
  <si>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</si>
  <si>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</si>
  <si>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</si>
  <si>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</si>
  <si>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</si>
  <si>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</si>
  <si>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</si>
  <si>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</si>
  <si>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</si>
  <si>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</si>
  <si>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</si>
  <si>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</si>
  <si>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</si>
  <si>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</si>
  <si>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</si>
  <si>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</si>
  <si>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</si>
  <si>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</si>
  <si>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</si>
  <si>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</si>
  <si>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</si>
  <si>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</si>
  <si>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</si>
  <si>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</si>
  <si>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</si>
  <si>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</si>
  <si>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</si>
  <si>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</si>
  <si>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</si>
  <si>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</si>
  <si>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</si>
  <si>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</si>
  <si>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</si>
  <si>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</si>
  <si>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</si>
  <si>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</si>
  <si>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</si>
  <si>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</si>
  <si>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</si>
  <si>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</si>
  <si>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</si>
  <si>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</si>
  <si>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</si>
  <si>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</si>
  <si>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</si>
  <si>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</si>
  <si>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</si>
  <si>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</si>
  <si>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</si>
  <si>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</si>
  <si>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</si>
  <si>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</si>
  <si>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</si>
  <si>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</si>
  <si>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</si>
  <si>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</si>
  <si>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</si>
  <si>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</si>
  <si>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</si>
  <si>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</si>
  <si>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</si>
  <si>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</si>
  <si>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</si>
  <si>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</si>
  <si>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</si>
  <si>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</si>
  <si>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</si>
  <si>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</si>
  <si>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</si>
  <si>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</si>
  <si>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</si>
  <si>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</si>
  <si>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</si>
  <si>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</si>
  <si>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</si>
  <si>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</si>
  <si>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</si>
  <si>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</si>
  <si>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</si>
  <si>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</si>
  <si>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</si>
  <si>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</si>
  <si>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</si>
  <si>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</si>
  <si>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</si>
  <si>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</si>
  <si>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</si>
  <si>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</si>
  <si>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</si>
  <si>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</si>
  <si>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</si>
  <si>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</si>
  <si>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</si>
  <si>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</si>
  <si>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</si>
  <si>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</si>
  <si>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</si>
  <si>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</si>
  <si>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</si>
  <si>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</si>
  <si>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</si>
  <si>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</si>
  <si>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</si>
  <si>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</si>
  <si>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</si>
  <si>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</si>
  <si>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</si>
  <si>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</si>
  <si>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</si>
  <si>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</si>
  <si>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</si>
  <si>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</si>
  <si>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</si>
  <si>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</si>
  <si>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</si>
  <si>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</si>
  <si>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</si>
  <si>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</si>
  <si>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</si>
  <si>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</si>
  <si>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</si>
  <si>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</si>
  <si>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</si>
  <si>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</si>
  <si>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</si>
  <si>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</si>
  <si>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</si>
  <si>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</si>
  <si>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</si>
  <si>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</si>
  <si>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</si>
  <si>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</si>
  <si>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</si>
  <si>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</si>
  <si>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</si>
  <si>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</si>
  <si>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</si>
  <si>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</si>
  <si>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</si>
  <si>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</si>
  <si>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</si>
  <si>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</si>
  <si>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</si>
  <si>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</si>
  <si>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</si>
  <si>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</si>
  <si>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</si>
  <si>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</si>
  <si>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</si>
  <si>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</si>
  <si>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</si>
  <si>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</si>
  <si>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</si>
  <si>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</si>
  <si>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</si>
  <si>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</si>
  <si>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</si>
  <si>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</si>
  <si>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</si>
  <si>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</si>
  <si>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</si>
  <si>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</si>
  <si>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</si>
  <si>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</si>
  <si>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</si>
  <si>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</si>
  <si>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</si>
  <si>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</si>
  <si>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</si>
  <si>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</si>
  <si>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</si>
  <si>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</si>
  <si>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</si>
  <si>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</si>
  <si>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</si>
  <si>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</si>
  <si>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</si>
  <si>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</si>
  <si>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</si>
  <si>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</si>
  <si>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</si>
  <si>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</si>
  <si>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</si>
  <si>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</si>
  <si>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</si>
  <si>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</si>
  <si>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</si>
  <si>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</si>
  <si>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</si>
  <si>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</si>
  <si>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</si>
  <si>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</si>
  <si>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</si>
  <si>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</si>
  <si>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</si>
  <si>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</si>
  <si>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</si>
  <si>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</si>
  <si>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</si>
  <si>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</si>
  <si>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</si>
  <si>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</si>
  <si>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</si>
  <si>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</si>
  <si>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</si>
  <si>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</si>
  <si>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</si>
  <si>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</si>
  <si>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</si>
  <si>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</si>
  <si>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</si>
  <si>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</si>
  <si>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</si>
  <si>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</si>
  <si>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</si>
  <si>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</si>
  <si>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</si>
  <si>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</si>
  <si>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</si>
  <si>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</si>
  <si>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</si>
  <si>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</si>
  <si>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</si>
  <si>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</si>
  <si>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</si>
  <si>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</si>
  <si>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</si>
  <si>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</si>
  <si>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</si>
  <si>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</si>
  <si>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</si>
  <si>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</si>
  <si>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</si>
  <si>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</si>
  <si>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</si>
  <si>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</si>
  <si>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</si>
  <si>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</si>
  <si>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</si>
  <si>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</si>
  <si>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</si>
  <si>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</si>
  <si>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</si>
  <si>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</si>
  <si>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</si>
  <si>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</si>
  <si>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</si>
  <si>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</si>
  <si>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</si>
  <si>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</si>
  <si>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</si>
  <si>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</si>
  <si>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</si>
  <si>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</si>
  <si>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</si>
  <si>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</si>
  <si>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</si>
  <si>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</si>
  <si>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</si>
  <si>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</si>
  <si>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</si>
  <si>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</si>
  <si>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</si>
  <si>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</si>
  <si>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</si>
  <si>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</si>
  <si>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</si>
  <si>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</si>
  <si>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</si>
  <si>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</si>
  <si>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</si>
  <si>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</si>
  <si>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</si>
  <si>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</si>
  <si>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</si>
  <si>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</si>
  <si>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</si>
  <si>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</si>
  <si>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</si>
  <si>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</si>
  <si>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</si>
  <si>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</si>
  <si>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</si>
  <si>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</si>
  <si>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</si>
  <si>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</si>
  <si>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</si>
  <si>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</si>
  <si>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</si>
  <si>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</si>
  <si>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</si>
  <si>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</si>
  <si>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</si>
  <si>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</si>
  <si>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</si>
  <si>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</si>
  <si>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</si>
  <si>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</si>
  <si>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</si>
  <si>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</si>
  <si>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</si>
  <si>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</si>
  <si>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</si>
  <si>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</si>
  <si>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</si>
  <si>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</si>
  <si>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</si>
  <si>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</si>
  <si>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</si>
  <si>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</si>
  <si>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</si>
  <si>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</si>
  <si>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</si>
  <si>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</si>
  <si>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</si>
  <si>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</si>
  <si>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</si>
  <si>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</si>
  <si>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</si>
  <si>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</si>
  <si>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</si>
  <si>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</si>
  <si>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</si>
  <si>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</si>
  <si>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</si>
  <si>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</si>
  <si>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</si>
  <si>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</si>
  <si>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</si>
  <si>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</si>
  <si>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</si>
  <si>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</si>
  <si>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</si>
  <si>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</si>
  <si>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</si>
  <si>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</si>
  <si>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</si>
  <si>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</si>
  <si>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</si>
  <si>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</si>
  <si>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</si>
  <si>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</si>
  <si>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</si>
  <si>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</si>
  <si>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</si>
  <si>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</si>
  <si>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</si>
  <si>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</si>
  <si>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</si>
  <si>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</si>
  <si>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</si>
  <si>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</si>
  <si>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</si>
  <si>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</si>
  <si>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</si>
  <si>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</si>
  <si>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</si>
  <si>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</si>
  <si>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</si>
  <si>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</si>
  <si>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</si>
  <si>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</si>
  <si>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</si>
  <si>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</si>
  <si>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</si>
  <si>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</si>
  <si>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</si>
  <si>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</si>
  <si>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</si>
  <si>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</si>
  <si>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</si>
  <si>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</si>
  <si>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</si>
  <si>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</si>
  <si>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</si>
  <si>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</si>
  <si>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</si>
  <si>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</si>
  <si>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</si>
  <si>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</si>
  <si>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</si>
  <si>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</si>
  <si>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</si>
  <si>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</si>
  <si>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</si>
  <si>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</si>
  <si>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</si>
  <si>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</si>
  <si>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</si>
  <si>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</si>
  <si>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</si>
  <si>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</si>
  <si>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</si>
  <si>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</si>
  <si>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</si>
  <si>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</si>
  <si>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</si>
  <si>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</si>
  <si>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</si>
  <si>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</si>
  <si>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</si>
  <si>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</si>
  <si>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</si>
  <si>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</si>
  <si>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</si>
  <si>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</si>
  <si>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</si>
  <si>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</si>
  <si>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</si>
  <si>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</si>
  <si>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</si>
  <si>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</si>
  <si>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</si>
  <si>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</si>
  <si>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</si>
  <si>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</si>
  <si>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</si>
  <si>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</si>
  <si>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</si>
  <si>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</si>
  <si>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</si>
  <si>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</si>
  <si>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</si>
  <si>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</si>
  <si>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</si>
  <si>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</si>
  <si>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</si>
  <si>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</si>
  <si>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</si>
  <si>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</si>
  <si>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</si>
  <si>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</si>
  <si>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</si>
  <si>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</si>
  <si>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</si>
  <si>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</si>
  <si>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</si>
  <si>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</si>
  <si>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</si>
  <si>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</si>
  <si>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</si>
  <si>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</si>
  <si>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</si>
  <si>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</si>
  <si>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</si>
  <si>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</si>
  <si>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</si>
  <si>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</si>
  <si>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</si>
  <si>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</si>
  <si>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</si>
  <si>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</si>
  <si>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</si>
  <si>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</si>
  <si>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</si>
  <si>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</si>
  <si>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</si>
  <si>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</si>
  <si>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</si>
  <si>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</si>
  <si>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</si>
  <si>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</si>
  <si>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</si>
  <si>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</si>
  <si>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</si>
  <si>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</si>
  <si>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</si>
  <si>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</si>
  <si>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</si>
  <si>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</si>
  <si>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</si>
  <si>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</si>
  <si>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</si>
  <si>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</si>
  <si>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</si>
  <si>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</si>
  <si>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</si>
  <si>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</si>
  <si>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</si>
  <si>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</si>
  <si>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</si>
  <si>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</si>
  <si>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</si>
  <si>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</si>
  <si>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</si>
  <si>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</si>
  <si>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</si>
  <si>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</si>
  <si>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</si>
  <si>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</si>
  <si>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</si>
  <si>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</si>
  <si>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</si>
  <si>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</si>
  <si>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</si>
  <si>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</si>
  <si>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</si>
  <si>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</si>
  <si>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</si>
  <si>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</si>
  <si>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</si>
  <si>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</si>
  <si>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</si>
  <si>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</si>
  <si>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</si>
  <si>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</si>
  <si>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</si>
  <si>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</si>
  <si>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</si>
  <si>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</si>
  <si>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</si>
  <si>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</si>
  <si>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</si>
  <si>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</si>
  <si>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</si>
  <si>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</si>
  <si>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</si>
  <si>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</si>
  <si>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</si>
  <si>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</si>
  <si>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</si>
  <si>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</si>
  <si>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</si>
  <si>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</si>
  <si>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</si>
  <si>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</si>
  <si>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</si>
  <si>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</si>
  <si>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</si>
  <si>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</si>
  <si>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</si>
  <si>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</si>
  <si>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</si>
  <si>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</si>
  <si>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</si>
  <si>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</si>
  <si>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</si>
  <si>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</si>
  <si>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</si>
  <si>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</si>
  <si>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</si>
  <si>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</si>
  <si>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</si>
  <si>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</si>
  <si>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</si>
  <si>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</si>
  <si>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</si>
  <si>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</si>
  <si>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</si>
  <si>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</si>
  <si>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</si>
  <si>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</si>
  <si>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</si>
  <si>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</si>
  <si>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</si>
  <si>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</si>
  <si>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</si>
  <si>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</si>
  <si>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</si>
  <si>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</si>
  <si>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</si>
  <si>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</si>
  <si>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</si>
  <si>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</si>
  <si>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</si>
  <si>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</si>
  <si>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</si>
  <si>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</si>
  <si>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</si>
  <si>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</si>
  <si>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</si>
  <si>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</si>
  <si>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</si>
  <si>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</si>
  <si>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</si>
  <si>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</si>
  <si>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</si>
  <si>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</si>
  <si>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</si>
  <si>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</si>
  <si>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</si>
  <si>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</si>
  <si>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</si>
  <si>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</si>
  <si>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</si>
  <si>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</si>
  <si>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</si>
  <si>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</si>
  <si>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</si>
  <si>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</si>
  <si>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</si>
  <si>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</si>
  <si>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</si>
  <si>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</si>
  <si>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</si>
  <si>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</si>
  <si>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</si>
  <si>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</si>
  <si>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</si>
  <si>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</si>
  <si>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</si>
  <si>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</si>
  <si>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</si>
  <si>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</si>
  <si>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</si>
  <si>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</si>
  <si>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</si>
  <si>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</si>
  <si>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</si>
  <si>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</si>
  <si>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</si>
  <si>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</si>
  <si>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</si>
  <si>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</si>
  <si>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</si>
  <si>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</si>
  <si>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</si>
  <si>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</si>
  <si>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</si>
  <si>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</si>
  <si>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</si>
  <si>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</si>
  <si>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</si>
  <si>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</si>
  <si>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</si>
  <si>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</si>
  <si>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</si>
  <si>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</si>
  <si>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</si>
  <si>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</si>
  <si>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</si>
  <si>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</si>
  <si>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</si>
  <si>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</si>
  <si>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</si>
  <si>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</si>
  <si>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</si>
  <si>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</si>
  <si>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</si>
  <si>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</si>
  <si>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</si>
  <si>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</si>
  <si>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</si>
  <si>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</si>
  <si>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</si>
  <si>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</si>
  <si>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</si>
  <si>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</si>
  <si>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</si>
  <si>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</si>
  <si>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</si>
  <si>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</si>
  <si>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</si>
  <si>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</si>
  <si>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</si>
  <si>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</si>
  <si>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</si>
  <si>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</si>
  <si>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</si>
  <si>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</si>
  <si>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</si>
  <si>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</si>
  <si>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</si>
  <si>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</si>
  <si>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</si>
  <si>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</si>
  <si>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</si>
  <si>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</si>
  <si>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</si>
  <si>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</si>
  <si>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</si>
  <si>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</si>
  <si>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</si>
  <si>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</si>
  <si>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</si>
  <si>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</si>
  <si>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</si>
  <si>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</si>
  <si>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</si>
  <si>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</si>
  <si>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</si>
  <si>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</si>
  <si>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</si>
  <si>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</si>
  <si>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</si>
  <si>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</si>
  <si>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</si>
  <si>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</si>
  <si>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</si>
  <si>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</si>
  <si>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</si>
  <si>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</si>
  <si>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</si>
  <si>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</si>
  <si>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</si>
  <si>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</si>
  <si>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</si>
  <si>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</si>
  <si>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</si>
  <si>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</si>
  <si>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</si>
  <si>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</si>
  <si>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</si>
  <si>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</si>
  <si>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</si>
  <si>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</si>
  <si>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</si>
  <si>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</si>
  <si>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</si>
  <si>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</si>
  <si>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</si>
  <si>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</si>
  <si>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</si>
  <si>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</si>
  <si>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</si>
  <si>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</si>
  <si>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</si>
  <si>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</si>
  <si>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</si>
  <si>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</si>
  <si>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</si>
  <si>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</si>
  <si>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</si>
  <si>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</si>
  <si>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</si>
  <si>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</si>
  <si>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</si>
  <si>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</si>
  <si>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</si>
  <si>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</si>
  <si>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</si>
  <si>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</si>
  <si>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</si>
  <si>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</si>
  <si>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</si>
  <si>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</si>
  <si>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</si>
  <si>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</si>
  <si>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</si>
  <si>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</si>
  <si>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</si>
  <si>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</si>
  <si>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</si>
  <si>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</si>
  <si>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</si>
  <si>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</si>
  <si>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</si>
  <si>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</si>
  <si>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</si>
  <si>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</si>
  <si>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</si>
  <si>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</si>
  <si>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</si>
  <si>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</si>
  <si>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</si>
  <si>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</si>
  <si>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</si>
  <si>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</si>
  <si>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</si>
  <si>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</si>
  <si>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</si>
  <si>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</si>
  <si>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</si>
  <si>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</si>
  <si>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</si>
  <si>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</si>
  <si>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</si>
  <si>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</si>
  <si>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</si>
  <si>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</si>
  <si>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</si>
  <si>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</si>
  <si>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</si>
  <si>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</si>
  <si>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</si>
  <si>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</si>
  <si>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</si>
  <si>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</si>
  <si>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</si>
  <si>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</si>
  <si>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</si>
  <si>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</si>
  <si>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</si>
  <si>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</si>
  <si>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</si>
  <si>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</si>
  <si>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</si>
  <si>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</si>
  <si>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</si>
  <si>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</si>
  <si>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</si>
  <si>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</si>
  <si>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</si>
  <si>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</si>
  <si>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</si>
  <si>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</si>
  <si>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</si>
  <si>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</si>
  <si>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</si>
  <si>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</si>
  <si>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</si>
  <si>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</si>
  <si>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</si>
  <si>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</si>
  <si>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</si>
  <si>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</si>
  <si>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</si>
  <si>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</si>
  <si>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</si>
  <si>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</si>
  <si>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</si>
  <si>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</si>
  <si>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</si>
  <si>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</si>
  <si>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</si>
  <si>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</si>
  <si>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</si>
  <si>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</si>
  <si>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</si>
  <si>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</si>
  <si>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</si>
  <si>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</si>
  <si>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</si>
  <si>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</si>
  <si>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</si>
  <si>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</si>
  <si>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</si>
  <si>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</si>
  <si>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</si>
  <si>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</si>
  <si>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</si>
  <si>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</si>
  <si>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</si>
  <si>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</si>
  <si>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</si>
  <si>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</si>
  <si>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</si>
  <si>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</si>
  <si>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</si>
  <si>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</si>
  <si>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</si>
  <si>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</si>
  <si>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</si>
  <si>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</si>
  <si>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</si>
  <si>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</si>
  <si>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</si>
  <si>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</si>
  <si>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</si>
  <si>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</si>
  <si>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</si>
  <si>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</si>
  <si>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</si>
  <si>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</si>
  <si>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</si>
  <si>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</si>
  <si>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</si>
  <si>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</si>
  <si>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</si>
  <si>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</si>
  <si>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</si>
  <si>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</si>
  <si>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</si>
  <si>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</si>
  <si>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</si>
  <si>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</si>
  <si>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</si>
  <si>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</si>
  <si>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</si>
  <si>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</si>
  <si>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</si>
  <si>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</si>
  <si>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</si>
  <si>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</si>
  <si>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</si>
  <si>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</si>
  <si>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</si>
  <si>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</si>
  <si>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</si>
  <si>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</si>
  <si>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</si>
  <si>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</si>
  <si>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</si>
  <si>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</si>
  <si>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</si>
  <si>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</si>
  <si>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</si>
  <si>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</si>
  <si>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</si>
  <si>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</si>
  <si>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</si>
  <si>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</si>
  <si>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</si>
  <si>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</si>
  <si>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</si>
  <si>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</si>
  <si>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</si>
  <si>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</si>
  <si>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</si>
  <si>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</si>
  <si>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</si>
  <si>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</si>
  <si>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</si>
  <si>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</si>
  <si>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</si>
  <si>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</si>
  <si>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</si>
  <si>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</si>
  <si>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</si>
  <si>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</si>
  <si>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</si>
  <si>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</si>
  <si>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</si>
  <si>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</si>
  <si>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</si>
  <si>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</si>
  <si>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</si>
  <si>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</si>
  <si>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</si>
  <si>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</si>
  <si>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</si>
  <si>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</si>
  <si>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</si>
  <si>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</si>
  <si>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</si>
  <si>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</si>
  <si>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</si>
  <si>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</si>
  <si>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</si>
  <si>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</si>
  <si>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</si>
  <si>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</si>
  <si>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</si>
  <si>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</si>
  <si>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</si>
  <si>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</si>
  <si>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</si>
  <si>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</si>
  <si>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</si>
  <si>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</si>
  <si>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</si>
  <si>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</si>
  <si>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</si>
  <si>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</si>
  <si>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</si>
  <si>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</si>
  <si>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</si>
  <si>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</si>
  <si>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</si>
  <si>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</si>
  <si>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</si>
  <si>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</si>
  <si>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</si>
  <si>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</si>
  <si>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</si>
  <si>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</si>
  <si>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</si>
  <si>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</si>
  <si>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</si>
  <si>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</si>
  <si>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</si>
  <si>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</si>
  <si>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</si>
  <si>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</si>
  <si>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</si>
  <si>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</si>
  <si>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</si>
  <si>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</si>
  <si>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</si>
  <si>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</si>
  <si>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</si>
  <si>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</si>
  <si>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</si>
  <si>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</si>
  <si>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</si>
  <si>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</si>
  <si>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</si>
  <si>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</si>
  <si>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</si>
  <si>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</si>
  <si>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</si>
  <si>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</si>
  <si>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</si>
  <si>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</si>
  <si>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</si>
  <si>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</si>
  <si>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</si>
  <si>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</si>
  <si>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</si>
  <si>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</si>
  <si>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</si>
  <si>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</si>
  <si>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</si>
  <si>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</si>
  <si>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</si>
  <si>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</si>
  <si>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</si>
  <si>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</si>
  <si>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</si>
  <si>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</si>
  <si>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</si>
  <si>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</si>
  <si>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</si>
  <si>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</si>
  <si>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</si>
  <si>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</si>
  <si>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</si>
  <si>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</si>
  <si>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</si>
  <si>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</si>
  <si>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</si>
  <si>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</si>
  <si>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</si>
  <si>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</si>
  <si>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</si>
  <si>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</si>
  <si>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</si>
  <si>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</si>
  <si>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</si>
  <si>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</si>
  <si>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</si>
  <si>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</si>
  <si>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</si>
  <si>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</si>
  <si>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</si>
  <si>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</si>
  <si>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</si>
  <si>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</si>
  <si>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</si>
  <si>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</si>
  <si>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</si>
  <si>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</si>
  <si>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</si>
  <si>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</si>
  <si>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</si>
  <si>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</si>
  <si>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</si>
  <si>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</si>
  <si>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</si>
  <si>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</si>
  <si>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</si>
  <si>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</si>
  <si>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</si>
  <si>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</si>
  <si>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</si>
  <si>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</si>
  <si>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</si>
  <si>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</si>
  <si>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</si>
  <si>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</si>
  <si>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</si>
  <si>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</si>
  <si>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</si>
  <si>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</si>
  <si>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</si>
  <si>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</si>
  <si>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</si>
  <si>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</si>
  <si>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</si>
  <si>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</si>
  <si>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</si>
  <si>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</si>
  <si>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</si>
  <si>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</si>
  <si>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</si>
  <si>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</si>
  <si>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</si>
  <si>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</si>
  <si>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</si>
  <si>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</si>
  <si>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</si>
  <si>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</si>
  <si>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</si>
  <si>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</si>
  <si>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</si>
  <si>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</si>
  <si>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</si>
  <si>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</si>
  <si>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</si>
  <si>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</si>
  <si>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</si>
  <si>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</si>
  <si>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</si>
  <si>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</si>
  <si>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</si>
  <si>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</si>
  <si>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</si>
  <si>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</si>
  <si>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</si>
  <si>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</si>
  <si>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</si>
  <si>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</si>
  <si>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</si>
  <si>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</si>
  <si>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</si>
  <si>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</si>
  <si>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</si>
  <si>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</si>
  <si>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</si>
  <si>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</si>
  <si>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</si>
  <si>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</si>
  <si>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</si>
  <si>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</si>
  <si>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</si>
  <si>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</si>
  <si>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</si>
  <si>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</si>
  <si>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</si>
  <si>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</si>
  <si>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</si>
  <si>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</si>
  <si>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</si>
  <si>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</si>
  <si>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</si>
  <si>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</si>
  <si>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</si>
  <si>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</si>
  <si>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</si>
  <si>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</si>
  <si>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</si>
  <si>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</si>
  <si>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</si>
  <si>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</si>
  <si>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</si>
  <si>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</si>
  <si>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</si>
  <si>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</si>
  <si>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</si>
  <si>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</si>
  <si>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</si>
  <si>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</si>
  <si>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</si>
  <si>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</si>
  <si>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</si>
  <si>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</si>
  <si>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</si>
  <si>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</si>
  <si>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</si>
  <si>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</si>
  <si>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</si>
  <si>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</si>
  <si>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</si>
  <si>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</si>
  <si>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</si>
  <si>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</si>
  <si>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</si>
  <si>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</si>
  <si>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</si>
  <si>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</si>
  <si>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</si>
  <si>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</si>
  <si>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</si>
  <si>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</si>
  <si>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</si>
  <si>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</si>
  <si>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</si>
  <si>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</si>
  <si>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</si>
  <si>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</si>
  <si>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</si>
  <si>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</si>
  <si>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</si>
  <si>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</si>
  <si>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</si>
  <si>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</si>
  <si>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</si>
  <si>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</si>
  <si>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</si>
  <si>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</si>
  <si>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</si>
  <si>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</si>
  <si>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</si>
  <si>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</si>
  <si>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</si>
  <si>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</si>
  <si>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</si>
  <si>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</si>
  <si>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</si>
  <si>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</si>
  <si>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</si>
  <si>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</si>
  <si>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</si>
  <si>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</si>
  <si>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</si>
  <si>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</si>
  <si>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</si>
  <si>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</si>
  <si>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</si>
  <si>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</si>
  <si>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</si>
  <si>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</si>
  <si>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</si>
  <si>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</si>
  <si>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</si>
  <si>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</si>
  <si>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</si>
  <si>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</si>
  <si>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</si>
  <si>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</si>
  <si>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</si>
  <si>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</si>
  <si>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</si>
  <si>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</si>
  <si>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</si>
  <si>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</si>
  <si>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</si>
  <si>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</si>
  <si>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</si>
  <si>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</si>
  <si>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</si>
  <si>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</si>
  <si>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</si>
  <si>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</si>
  <si>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</si>
  <si>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</si>
  <si>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</si>
  <si>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</si>
  <si>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</si>
  <si>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</si>
  <si>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</si>
  <si>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</si>
  <si>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</si>
  <si>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</si>
  <si>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</si>
  <si>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</si>
  <si>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</si>
  <si>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</si>
  <si>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</si>
  <si>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</si>
  <si>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</si>
  <si>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</si>
  <si>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</si>
  <si>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</si>
  <si>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</si>
  <si>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</si>
  <si>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</si>
  <si>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</si>
  <si>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</si>
  <si>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</si>
  <si>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</si>
  <si>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</si>
  <si>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</si>
  <si>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</si>
  <si>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</si>
  <si>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</si>
  <si>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</si>
  <si>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</si>
  <si>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</si>
  <si>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</si>
  <si>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</si>
  <si>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</si>
  <si>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</si>
  <si>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</si>
  <si>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</si>
  <si>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</si>
  <si>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</si>
  <si>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</si>
  <si>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</si>
  <si>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</si>
  <si>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</si>
  <si>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</si>
  <si>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</si>
  <si>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</si>
  <si>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</si>
  <si>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</si>
  <si>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</si>
  <si>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</si>
  <si>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</si>
  <si>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</si>
  <si>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</si>
  <si>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</si>
  <si>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</si>
  <si>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</si>
  <si>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</si>
  <si>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</si>
  <si>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</si>
  <si>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</si>
  <si>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</si>
  <si>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</si>
  <si>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</si>
  <si>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</si>
  <si>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</si>
  <si>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</si>
  <si>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</si>
  <si>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</si>
  <si>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</si>
  <si>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</si>
  <si>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</si>
  <si>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</si>
  <si>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</si>
  <si>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</si>
  <si>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</si>
  <si>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</si>
  <si>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</si>
  <si>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</si>
  <si>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</si>
  <si>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</si>
  <si>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</si>
  <si>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</si>
  <si>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</si>
  <si>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</si>
  <si>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</si>
  <si>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</si>
  <si>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</si>
  <si>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</si>
  <si>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</si>
  <si>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</si>
  <si>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</si>
  <si>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</si>
  <si>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</si>
  <si>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</si>
  <si>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</si>
  <si>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</si>
  <si>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</si>
  <si>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</si>
  <si>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</si>
  <si>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</si>
  <si>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</si>
  <si>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</si>
  <si>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</si>
  <si>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</si>
  <si>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</si>
  <si>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</si>
  <si>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</si>
  <si>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</si>
  <si>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</si>
  <si>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</si>
  <si>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</si>
  <si>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</si>
  <si>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</si>
  <si>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</si>
  <si>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</si>
  <si>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</si>
  <si>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</si>
  <si>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</si>
  <si>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</si>
  <si>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</si>
  <si>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</si>
  <si>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</si>
  <si>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</si>
  <si>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</si>
  <si>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</si>
  <si>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</si>
  <si>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</si>
  <si>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</si>
  <si>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</si>
  <si>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</si>
  <si>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</si>
  <si>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</si>
  <si>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</si>
  <si>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</si>
  <si>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</si>
  <si>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</si>
  <si>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</si>
  <si>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</si>
  <si>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</si>
  <si>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</si>
  <si>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</si>
  <si>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</si>
  <si>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</si>
  <si>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</si>
  <si>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</si>
  <si>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</si>
  <si>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</si>
  <si>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</si>
  <si>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</si>
  <si>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</si>
  <si>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</si>
  <si>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</si>
  <si>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</si>
  <si>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</si>
  <si>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</si>
  <si>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</si>
  <si>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</si>
  <si>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</si>
  <si>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</si>
  <si>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</si>
  <si>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</si>
  <si>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</si>
  <si>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</si>
  <si>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</si>
  <si>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</si>
  <si>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</si>
  <si>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</si>
  <si>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</si>
  <si>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</si>
  <si>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</si>
  <si>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</si>
  <si>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</si>
  <si>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</si>
  <si>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</si>
  <si>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</si>
  <si>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</si>
  <si>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</si>
  <si>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</si>
  <si>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</si>
  <si>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</si>
  <si>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</si>
  <si>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</si>
  <si>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</si>
  <si>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</si>
  <si>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</si>
  <si>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</si>
  <si>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</si>
  <si>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</si>
  <si>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</si>
  <si>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</si>
  <si>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</si>
  <si>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</si>
  <si>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</si>
  <si>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</si>
  <si>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</si>
  <si>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</si>
  <si>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</si>
  <si>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</si>
  <si>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</si>
  <si>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</si>
  <si>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</si>
  <si>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</si>
  <si>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</si>
  <si>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</si>
  <si>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</si>
  <si>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</si>
  <si>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</si>
  <si>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</si>
  <si>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</si>
  <si>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</si>
  <si>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</si>
  <si>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</si>
  <si>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</si>
  <si>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</si>
  <si>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</si>
  <si>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</si>
  <si>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</si>
  <si>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</si>
  <si>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</si>
  <si>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</si>
  <si>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</si>
  <si>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</si>
  <si>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</si>
  <si>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</si>
  <si>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</si>
  <si>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</si>
  <si>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</si>
  <si>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</si>
  <si>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</si>
  <si>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</si>
  <si>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</si>
  <si>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</si>
  <si>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</si>
  <si>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</si>
  <si>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</si>
  <si>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</si>
  <si>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</si>
  <si>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</si>
  <si>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</si>
  <si>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</si>
  <si>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</si>
  <si>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</si>
  <si>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</si>
  <si>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</si>
  <si>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</si>
  <si>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</si>
  <si>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</si>
  <si>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</si>
  <si>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</si>
  <si>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</si>
  <si>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</si>
  <si>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</si>
  <si>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</si>
  <si>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</si>
  <si>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</si>
  <si>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</si>
  <si>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</si>
  <si>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</si>
  <si>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</si>
  <si>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</si>
  <si>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</si>
  <si>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</si>
  <si>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</si>
  <si>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</si>
  <si>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</si>
  <si>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</si>
  <si>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</si>
  <si>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</si>
  <si>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</si>
  <si>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</si>
  <si>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</si>
  <si>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</si>
  <si>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</si>
  <si>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</si>
  <si>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</si>
  <si>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</si>
  <si>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</si>
  <si>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</si>
  <si>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</si>
  <si>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</si>
  <si>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</si>
  <si>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</si>
  <si>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</si>
  <si>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</si>
  <si>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</si>
  <si>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</si>
  <si>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</si>
  <si>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</si>
  <si>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</si>
  <si>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</si>
  <si>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</si>
  <si>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</si>
  <si>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</si>
  <si>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</si>
  <si>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</si>
  <si>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</si>
  <si>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</si>
  <si>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</si>
  <si>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</si>
  <si>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</si>
  <si>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</si>
  <si>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</si>
  <si>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</si>
  <si>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</si>
  <si>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</si>
  <si>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</si>
  <si>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</si>
  <si>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</si>
  <si>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</si>
  <si>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</si>
  <si>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</si>
  <si>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</si>
  <si>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</si>
  <si>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</si>
  <si>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</si>
  <si>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</si>
  <si>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</si>
  <si>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</si>
  <si>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</si>
  <si>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</si>
  <si>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</si>
  <si>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</si>
  <si>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</si>
  <si>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</si>
  <si>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</si>
  <si>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</si>
  <si>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</si>
  <si>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</si>
  <si>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</si>
  <si>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</si>
  <si>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</si>
  <si>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</si>
  <si>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</si>
  <si>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</si>
  <si>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</si>
  <si>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</si>
  <si>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</si>
  <si>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</si>
  <si>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</si>
  <si>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</si>
  <si>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</si>
  <si>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</si>
  <si>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</si>
  <si>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</si>
  <si>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</si>
  <si>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</si>
  <si>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</si>
  <si>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</si>
  <si>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</si>
  <si>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</si>
  <si>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</si>
  <si>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</si>
  <si>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</si>
  <si>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</si>
  <si>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</si>
  <si>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</si>
  <si>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</si>
  <si>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</si>
  <si>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</si>
  <si>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</si>
  <si>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</si>
  <si>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</si>
  <si>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</si>
  <si>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</si>
  <si>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</si>
  <si>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</si>
  <si>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</si>
  <si>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</si>
  <si>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</si>
  <si>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</si>
  <si>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</si>
  <si>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</si>
  <si>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</si>
  <si>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</si>
  <si>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</si>
  <si>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</si>
  <si>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</si>
  <si>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</si>
  <si>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</si>
  <si>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</si>
  <si>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</si>
  <si>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</si>
  <si>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</si>
  <si>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</si>
  <si>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</si>
  <si>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</si>
  <si>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</si>
  <si>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</si>
  <si>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</si>
  <si>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</si>
  <si>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</si>
  <si>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</si>
  <si>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</si>
  <si>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</si>
  <si>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</si>
  <si>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</si>
  <si>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</si>
  <si>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</si>
  <si>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</si>
  <si>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</si>
  <si>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</si>
  <si>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</si>
  <si>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</si>
  <si>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</si>
  <si>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</si>
  <si>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</si>
  <si>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</si>
  <si>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</si>
  <si>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</si>
  <si>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</si>
  <si>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</si>
  <si>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</si>
  <si>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</si>
  <si>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</si>
  <si>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</si>
  <si>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</si>
  <si>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</si>
  <si>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</si>
  <si>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</si>
  <si>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</si>
  <si>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</si>
  <si>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</si>
  <si>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</si>
  <si>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</si>
  <si>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</si>
  <si>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</si>
  <si>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</si>
  <si>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</si>
  <si>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</si>
  <si>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</si>
  <si>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</si>
  <si>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</si>
  <si>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</si>
  <si>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</si>
  <si>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</si>
  <si>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</si>
  <si>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</si>
  <si>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</si>
  <si>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</si>
  <si>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</si>
  <si>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</si>
  <si>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</si>
  <si>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</si>
  <si>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</si>
  <si>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</si>
  <si>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</si>
  <si>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</si>
  <si>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</si>
  <si>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</si>
  <si>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</si>
  <si>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</si>
  <si>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</si>
  <si>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</si>
  <si>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</si>
  <si>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</si>
  <si>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</si>
  <si>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</si>
  <si>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</si>
  <si>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</si>
  <si>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</si>
  <si>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</si>
  <si>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</si>
  <si>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</si>
  <si>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</si>
  <si>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</si>
  <si>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</si>
  <si>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</si>
  <si>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</si>
  <si>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</si>
  <si>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</si>
  <si>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</si>
  <si>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</si>
  <si>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</si>
  <si>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</si>
  <si>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</si>
  <si>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</si>
  <si>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</si>
  <si>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</si>
  <si>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</si>
  <si>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</si>
  <si>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</si>
  <si>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</si>
  <si>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</si>
  <si>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</si>
  <si>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</si>
  <si>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</si>
  <si>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</si>
  <si>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</si>
  <si>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</si>
  <si>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</si>
  <si>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</si>
  <si>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</si>
  <si>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</si>
  <si>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</si>
  <si>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</si>
  <si>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</si>
  <si>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</si>
  <si>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</si>
  <si>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</si>
  <si>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</si>
  <si>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</si>
  <si>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</si>
  <si>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</si>
  <si>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</si>
  <si>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</si>
  <si>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</si>
  <si>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</si>
  <si>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</si>
  <si>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</si>
  <si>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</si>
  <si>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</si>
  <si>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</si>
  <si>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</si>
  <si>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</si>
  <si>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</si>
  <si>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</si>
  <si>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</si>
  <si>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</si>
  <si>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</si>
  <si>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</si>
  <si>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</si>
  <si>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</si>
  <si>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</si>
  <si>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</si>
  <si>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</si>
  <si>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</si>
  <si>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</si>
  <si>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</si>
  <si>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</si>
  <si>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</si>
  <si>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</si>
  <si>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</si>
  <si>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</si>
  <si>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</si>
  <si>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</si>
  <si>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</si>
  <si>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</si>
  <si>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</si>
  <si>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</si>
  <si>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</si>
  <si>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</si>
  <si>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</si>
  <si>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</si>
  <si>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</si>
  <si>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</si>
  <si>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</si>
  <si>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</si>
  <si>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</si>
  <si>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</si>
  <si>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</si>
  <si>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</si>
  <si>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</si>
  <si>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</si>
  <si>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</si>
  <si>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</si>
  <si>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</si>
  <si>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</si>
  <si>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</si>
  <si>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</si>
  <si>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</si>
  <si>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</si>
  <si>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</si>
  <si>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</si>
  <si>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</si>
  <si>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</si>
  <si>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</si>
  <si>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</si>
  <si>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</si>
  <si>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</si>
  <si>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</si>
  <si>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</si>
  <si>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</si>
  <si>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</si>
  <si>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</si>
  <si>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</si>
  <si>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</si>
  <si>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</si>
  <si>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</si>
  <si>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</si>
  <si>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</si>
  <si>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</si>
  <si>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</si>
  <si>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</si>
  <si>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</si>
  <si>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</si>
  <si>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</si>
  <si>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</si>
  <si>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</si>
  <si>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</si>
  <si>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</si>
  <si>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</si>
  <si>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</si>
  <si>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</si>
  <si>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</si>
  <si>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</si>
  <si>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</si>
  <si>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</si>
  <si>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</si>
  <si>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</si>
  <si>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</si>
  <si>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</si>
  <si>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</si>
  <si>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</si>
  <si>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</si>
  <si>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</si>
  <si>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</si>
  <si>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</si>
  <si>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</si>
  <si>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</si>
  <si>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</si>
  <si>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</si>
  <si>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</si>
  <si>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</si>
  <si>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</si>
  <si>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</si>
  <si>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</si>
  <si>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</si>
  <si>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</si>
  <si>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</si>
  <si>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</si>
  <si>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</si>
  <si>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</si>
  <si>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</si>
  <si>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</si>
  <si>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</si>
  <si>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</si>
  <si>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</si>
  <si>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</si>
  <si>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</si>
  <si>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</si>
  <si>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</si>
  <si>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</si>
  <si>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</si>
  <si>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</si>
  <si>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</si>
  <si>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</si>
  <si>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</si>
  <si>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</si>
  <si>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</si>
  <si>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</si>
  <si>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</si>
  <si>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</si>
  <si>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</si>
  <si>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</si>
  <si>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</si>
  <si>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</si>
  <si>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</si>
  <si>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</si>
  <si>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</si>
  <si>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</si>
  <si>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</si>
  <si>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</si>
  <si>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</si>
  <si>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</si>
  <si>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</si>
  <si>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</si>
  <si>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</si>
  <si>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</si>
  <si>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</si>
  <si>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</si>
  <si>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</si>
  <si>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</si>
  <si>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</si>
  <si>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</si>
  <si>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</si>
  <si>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</si>
  <si>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</si>
  <si>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</si>
  <si>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</si>
  <si>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</si>
  <si>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</si>
  <si>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</si>
  <si>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</si>
  <si>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</si>
  <si>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</si>
  <si>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</si>
  <si>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</si>
  <si>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</si>
  <si>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</si>
  <si>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</si>
  <si>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</si>
  <si>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</si>
  <si>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</si>
  <si>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</si>
  <si>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</si>
  <si>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</si>
  <si>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</si>
  <si>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</si>
  <si>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</si>
  <si>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</si>
  <si>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</si>
  <si>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</si>
  <si>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</si>
  <si>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</si>
  <si>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</si>
  <si>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</si>
  <si>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</si>
  <si>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</si>
  <si>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</si>
  <si>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</si>
  <si>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</si>
  <si>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</si>
  <si>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</si>
  <si>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</si>
  <si>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</si>
  <si>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</si>
  <si>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</si>
  <si>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</si>
  <si>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</si>
  <si>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</si>
  <si>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</si>
  <si>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</si>
  <si>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</si>
  <si>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</si>
  <si>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</si>
  <si>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</si>
  <si>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</si>
  <si>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</si>
  <si>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</si>
  <si>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</si>
  <si>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</si>
  <si>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</si>
  <si>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</si>
  <si>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</si>
  <si>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</si>
  <si>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</si>
  <si>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</si>
  <si>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</si>
  <si>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</si>
  <si>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</si>
  <si>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</si>
  <si>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</si>
  <si>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</si>
  <si>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</si>
  <si>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</si>
  <si>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</si>
  <si>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</si>
  <si>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</si>
  <si>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</si>
  <si>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</si>
  <si>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</si>
  <si>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</si>
  <si>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</si>
  <si>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</si>
  <si>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</si>
  <si>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</si>
  <si>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</si>
  <si>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</si>
  <si>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</si>
  <si>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</si>
  <si>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</si>
  <si>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</si>
  <si>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</si>
  <si>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</si>
  <si>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</si>
  <si>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</si>
  <si>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</si>
  <si>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</si>
  <si>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</si>
  <si>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</si>
  <si>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</si>
  <si>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</si>
  <si>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</si>
  <si>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</si>
  <si>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</si>
  <si>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</si>
  <si>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</si>
  <si>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</si>
  <si>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</si>
  <si>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</si>
  <si>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</si>
  <si>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</si>
  <si>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</si>
  <si>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</si>
  <si>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</si>
  <si>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</si>
  <si>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</si>
  <si>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</si>
  <si>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</si>
  <si>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</si>
  <si>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</si>
  <si>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</si>
  <si>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</si>
  <si>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</si>
  <si>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</si>
  <si>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</si>
  <si>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</si>
  <si>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</si>
  <si>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</si>
  <si>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</si>
  <si>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</si>
  <si>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</si>
  <si>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</si>
  <si>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</si>
  <si>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</si>
  <si>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</si>
  <si>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</si>
  <si>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</si>
  <si>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</si>
  <si>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</si>
  <si>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</si>
  <si>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</si>
  <si>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</si>
  <si>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</si>
  <si>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</si>
  <si>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</si>
  <si>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</si>
  <si>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</si>
  <si>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</si>
  <si>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</si>
  <si>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</si>
  <si>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</si>
  <si>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</si>
  <si>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</si>
  <si>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</si>
  <si>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</si>
  <si>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</si>
  <si>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</si>
  <si>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</si>
  <si>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</si>
  <si>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</si>
  <si>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</si>
  <si>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</si>
  <si>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</si>
  <si>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</si>
  <si>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</si>
  <si>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</si>
  <si>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</si>
  <si>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</si>
  <si>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</si>
  <si>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</si>
  <si>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</si>
  <si>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</si>
  <si>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</si>
  <si>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</si>
  <si>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</si>
  <si>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</si>
  <si>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</si>
  <si>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</si>
  <si>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</si>
  <si>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</si>
  <si>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</si>
  <si>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</si>
  <si>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</si>
  <si>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</si>
  <si>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</si>
  <si>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</si>
  <si>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</si>
  <si>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</si>
  <si>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</si>
  <si>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</si>
  <si>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</si>
  <si>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</si>
  <si>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</si>
  <si>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</si>
  <si>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</si>
  <si>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</si>
  <si>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</si>
  <si>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</si>
  <si>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</si>
  <si>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</si>
  <si>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</si>
  <si>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</si>
  <si>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</si>
  <si>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</si>
  <si>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</si>
  <si>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</si>
  <si>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</si>
  <si>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</si>
  <si>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</si>
  <si>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</si>
  <si>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</si>
  <si>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</si>
  <si>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</si>
  <si>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</si>
  <si>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</si>
  <si>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</si>
  <si>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</si>
  <si>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</si>
  <si>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</si>
  <si>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</si>
  <si>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</si>
  <si>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</si>
  <si>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</si>
  <si>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</si>
  <si>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</si>
  <si>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</si>
  <si>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</si>
  <si>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</si>
  <si>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</si>
  <si>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</si>
  <si>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</si>
  <si>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</si>
  <si>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</si>
  <si>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</si>
  <si>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</si>
  <si>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</si>
  <si>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</si>
  <si>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</si>
  <si>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</si>
  <si>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</si>
  <si>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</si>
  <si>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</si>
  <si>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</si>
  <si>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</si>
  <si>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</si>
  <si>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</si>
  <si>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</si>
  <si>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</si>
  <si>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</si>
  <si>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</si>
  <si>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</si>
  <si>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</si>
  <si>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</si>
  <si>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</si>
  <si>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</si>
  <si>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</si>
  <si>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</si>
  <si>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</si>
  <si>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</si>
  <si>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</si>
  <si>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</si>
  <si>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</si>
  <si>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</si>
  <si>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</si>
  <si>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</si>
  <si>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</si>
  <si>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</si>
  <si>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</si>
  <si>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</si>
  <si>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</si>
  <si>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</si>
  <si>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</si>
  <si>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</si>
  <si>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</si>
  <si>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</si>
  <si>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</si>
  <si>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</si>
  <si>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</si>
  <si>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</si>
  <si>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</si>
  <si>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</si>
  <si>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</si>
  <si>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</si>
  <si>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</si>
  <si>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</si>
  <si>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</si>
  <si>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</si>
  <si>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</si>
  <si>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</si>
  <si>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</si>
  <si>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</si>
  <si>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</si>
  <si>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</si>
  <si>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</si>
  <si>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</si>
  <si>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</si>
  <si>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</si>
  <si>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</si>
  <si>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</si>
  <si>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</si>
  <si>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</si>
  <si>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</si>
  <si>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</si>
  <si>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</si>
  <si>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</si>
  <si>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</si>
  <si>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</si>
  <si>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</si>
  <si>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</si>
  <si>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</si>
  <si>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</si>
  <si>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</si>
  <si>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</si>
  <si>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</si>
  <si>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</si>
  <si>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</si>
  <si>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</si>
  <si>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</si>
  <si>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</si>
  <si>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</si>
  <si>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</si>
  <si>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</si>
  <si>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</si>
  <si>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</si>
  <si>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</si>
  <si>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</si>
  <si>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</si>
  <si>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</si>
  <si>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</si>
  <si>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</si>
  <si>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</si>
  <si>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</si>
  <si>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</si>
  <si>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</si>
  <si>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</si>
  <si>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</si>
  <si>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</si>
  <si>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</si>
  <si>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</si>
  <si>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</si>
  <si>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</si>
  <si>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</si>
  <si>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</si>
  <si>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</si>
  <si>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</si>
  <si>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</si>
  <si>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</si>
  <si>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</si>
  <si>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</si>
  <si>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</si>
  <si>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</si>
  <si>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</si>
  <si>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</si>
  <si>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</si>
  <si>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</si>
  <si>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</si>
  <si>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</si>
  <si>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</si>
  <si>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</si>
  <si>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</si>
  <si>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</si>
  <si>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</si>
  <si>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</si>
  <si>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</si>
  <si>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</si>
  <si>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</si>
  <si>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</si>
  <si>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</si>
  <si>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</si>
  <si>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</si>
  <si>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</si>
  <si>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</si>
  <si>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</si>
  <si>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</si>
  <si>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</si>
  <si>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</si>
  <si>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</si>
  <si>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</si>
  <si>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</si>
  <si>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</si>
  <si>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</si>
  <si>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</si>
  <si>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</si>
  <si>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</si>
  <si>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</si>
  <si>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</si>
  <si>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</si>
  <si>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</si>
  <si>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</si>
  <si>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</si>
  <si>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</si>
  <si>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</si>
  <si>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</si>
  <si>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</si>
  <si>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</si>
  <si>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</si>
  <si>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</si>
  <si>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</si>
  <si>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</si>
  <si>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</si>
  <si>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</si>
  <si>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</si>
  <si>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</si>
  <si>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</si>
  <si>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</si>
  <si>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</si>
  <si>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</si>
  <si>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</si>
  <si>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</si>
  <si>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</si>
  <si>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</si>
  <si>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</si>
  <si>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</si>
  <si>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</si>
  <si>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</si>
  <si>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</si>
  <si>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</si>
  <si>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</si>
  <si>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</si>
  <si>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</si>
  <si>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</si>
  <si>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</si>
  <si>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</si>
  <si>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</si>
  <si>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</si>
  <si>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</si>
  <si>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</si>
  <si>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</si>
  <si>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</si>
  <si>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</si>
  <si>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</si>
  <si>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</si>
  <si>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</si>
  <si>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</si>
  <si>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</si>
  <si>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</si>
  <si>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</si>
  <si>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</si>
  <si>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</si>
  <si>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</si>
  <si>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</si>
  <si>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</si>
  <si>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</si>
  <si>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</si>
  <si>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</si>
  <si>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</si>
  <si>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</si>
  <si>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</si>
  <si>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</si>
  <si>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</si>
  <si>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</si>
  <si>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</si>
  <si>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</si>
  <si>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</si>
  <si>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</si>
  <si>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</si>
  <si>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</si>
  <si>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</si>
  <si>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</si>
  <si>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</si>
  <si>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</si>
  <si>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</si>
  <si>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</si>
  <si>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</si>
  <si>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</si>
  <si>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</si>
  <si>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</si>
  <si>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</si>
  <si>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</si>
  <si>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</si>
  <si>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</si>
  <si>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</si>
  <si>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</si>
  <si>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</si>
  <si>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</si>
  <si>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</si>
  <si>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</si>
  <si>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</si>
  <si>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</si>
  <si>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</si>
  <si>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</si>
  <si>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</si>
  <si>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</si>
  <si>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</si>
  <si>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</si>
  <si>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</si>
  <si>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</si>
  <si>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</si>
  <si>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</si>
  <si>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</si>
  <si>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</si>
  <si>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</si>
  <si>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</si>
  <si>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</si>
  <si>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</si>
  <si>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</si>
  <si>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</si>
  <si>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</si>
  <si>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</si>
  <si>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</si>
  <si>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</si>
  <si>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</si>
  <si>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</si>
  <si>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</si>
  <si>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</si>
  <si>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</si>
  <si>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</si>
  <si>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</si>
  <si>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</si>
  <si>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</si>
  <si>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</si>
  <si>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</si>
  <si>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</si>
  <si>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</si>
  <si>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</si>
  <si>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</si>
  <si>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</si>
  <si>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</si>
  <si>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</si>
  <si>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</si>
  <si>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</si>
  <si>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</si>
  <si>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</si>
  <si>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</si>
  <si>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</si>
  <si>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</si>
  <si>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</si>
  <si>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</si>
  <si>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</si>
  <si>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</si>
  <si>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</si>
  <si>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</si>
  <si>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</si>
  <si>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</si>
  <si>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</si>
  <si>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</si>
  <si>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</si>
  <si>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</si>
  <si>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</si>
  <si>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</si>
  <si>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</si>
  <si>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</si>
  <si>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</si>
  <si>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</si>
  <si>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</si>
  <si>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</si>
  <si>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</si>
  <si>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</si>
  <si>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</si>
  <si>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</si>
  <si>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</si>
  <si>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</si>
  <si>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</si>
  <si>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</si>
  <si>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</si>
  <si>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</si>
  <si>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</si>
  <si>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</si>
  <si>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</si>
  <si>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</si>
  <si>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</si>
  <si>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</si>
  <si>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</si>
  <si>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</si>
  <si>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</si>
  <si>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</si>
  <si>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</si>
  <si>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</si>
  <si>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</si>
  <si>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</si>
  <si>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</si>
  <si>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</si>
  <si>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</si>
  <si>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</si>
  <si>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</si>
  <si>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</si>
  <si>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</si>
  <si>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</si>
  <si>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</si>
  <si>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</si>
  <si>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</si>
  <si>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</si>
  <si>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</si>
  <si>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</si>
  <si>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</si>
  <si>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</si>
  <si>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</si>
  <si>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</si>
  <si>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</si>
  <si>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</si>
  <si>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</si>
  <si>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</si>
  <si>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</si>
  <si>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</si>
  <si>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</si>
  <si>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</si>
  <si>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</si>
  <si>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</si>
  <si>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</si>
  <si>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</si>
  <si>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</si>
  <si>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</si>
  <si>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</si>
  <si>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</si>
  <si>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</si>
  <si>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</si>
  <si>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</si>
  <si>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</si>
  <si>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</si>
  <si>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</si>
  <si>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</si>
  <si>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</si>
  <si>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</si>
  <si>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</si>
  <si>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</si>
  <si>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</si>
  <si>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</si>
  <si>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</si>
  <si>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</si>
  <si>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</si>
  <si>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</si>
  <si>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</si>
  <si>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</si>
  <si>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</si>
  <si>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</si>
  <si>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</si>
  <si>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</si>
  <si>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</si>
  <si>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</si>
  <si>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</si>
  <si>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</si>
  <si>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</si>
  <si>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</si>
  <si>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</si>
  <si>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</si>
  <si>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</si>
  <si>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</si>
  <si>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</si>
  <si>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</si>
  <si>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</si>
  <si>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</si>
  <si>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</si>
  <si>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</si>
  <si>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</si>
  <si>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</si>
  <si>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</si>
  <si>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</si>
  <si>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</si>
  <si>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</si>
  <si>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</si>
  <si>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</si>
  <si>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</si>
  <si>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</si>
  <si>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</si>
  <si>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</si>
  <si>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</si>
  <si>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</si>
  <si>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</si>
  <si>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</si>
  <si>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</si>
  <si>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</si>
  <si>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</si>
  <si>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</si>
  <si>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</si>
  <si>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</si>
  <si>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</si>
  <si>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</si>
  <si>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</si>
  <si>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</si>
  <si>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</si>
  <si>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</si>
  <si>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</si>
  <si>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</si>
  <si>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</si>
  <si>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</si>
  <si>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</si>
  <si>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</si>
  <si>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</si>
  <si>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</si>
  <si>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</si>
  <si>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</si>
  <si>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</si>
  <si>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</si>
  <si>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</si>
  <si>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</si>
  <si>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</si>
  <si>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</si>
  <si>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</si>
  <si>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</si>
  <si>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</si>
  <si>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</si>
  <si>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</si>
  <si>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</si>
  <si>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</si>
  <si>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</si>
  <si>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</si>
  <si>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</si>
  <si>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</si>
  <si>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</si>
  <si>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</si>
  <si>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</si>
  <si>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</si>
  <si>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</si>
  <si>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</si>
  <si>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</si>
  <si>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</si>
  <si>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</si>
  <si>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</si>
  <si>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</si>
  <si>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</si>
  <si>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</si>
  <si>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</si>
  <si>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</si>
  <si>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</si>
  <si>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</si>
  <si>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</si>
  <si>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</si>
  <si>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</si>
  <si>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</si>
  <si>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</si>
  <si>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</si>
  <si>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</si>
  <si>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</si>
  <si>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</si>
  <si>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</si>
  <si>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</si>
  <si>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</si>
  <si>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</si>
  <si>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</si>
  <si>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</si>
  <si>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</si>
  <si>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</si>
  <si>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</si>
  <si>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</si>
  <si>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</si>
  <si>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</si>
  <si>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</si>
  <si>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</si>
  <si>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</si>
  <si>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</si>
  <si>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</si>
  <si>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</si>
  <si>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</si>
  <si>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</si>
  <si>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</si>
  <si>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</si>
  <si>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</si>
  <si>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</si>
  <si>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</si>
  <si>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</si>
  <si>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</si>
  <si>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</si>
  <si>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</si>
  <si>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</si>
  <si>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</si>
  <si>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</si>
  <si>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</si>
  <si>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</si>
  <si>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</si>
  <si>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</si>
  <si>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</si>
  <si>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</si>
  <si>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</si>
  <si>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</si>
  <si>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</si>
  <si>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</si>
  <si>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</si>
  <si>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</si>
  <si>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</si>
  <si>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</si>
  <si>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</si>
  <si>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</si>
  <si>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</si>
  <si>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</si>
  <si>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</si>
  <si>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</si>
  <si>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</si>
  <si>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</si>
  <si>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</si>
  <si>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</si>
  <si>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</si>
  <si>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</si>
  <si>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</si>
  <si>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</si>
  <si>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</si>
  <si>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</si>
  <si>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</si>
  <si>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</si>
  <si>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</si>
  <si>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</si>
  <si>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</si>
  <si>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</si>
  <si>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</si>
  <si>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</si>
  <si>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</si>
  <si>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</si>
  <si>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</si>
  <si>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</si>
  <si>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</si>
  <si>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</si>
  <si>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</si>
  <si>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</si>
  <si>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</si>
  <si>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</si>
  <si>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</si>
  <si>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</si>
  <si>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</si>
  <si>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</si>
  <si>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</si>
  <si>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</si>
  <si>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</si>
  <si>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</si>
  <si>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</si>
  <si>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</si>
  <si>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</si>
  <si>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</si>
  <si>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</si>
  <si>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</si>
  <si>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</si>
  <si>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</si>
  <si>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</si>
  <si>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</si>
  <si>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</si>
  <si>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</si>
  <si>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</si>
  <si>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</si>
  <si>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</si>
  <si>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</si>
  <si>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</si>
  <si>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</si>
  <si>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</si>
  <si>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</si>
  <si>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</si>
  <si>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</si>
  <si>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</si>
  <si>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</si>
  <si>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</si>
  <si>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</si>
  <si>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</si>
  <si>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</si>
  <si>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</si>
  <si>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</si>
  <si>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</si>
  <si>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</si>
  <si>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</si>
  <si>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</si>
  <si>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</si>
  <si>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</si>
  <si>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</si>
  <si>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</si>
  <si>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</si>
  <si>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</si>
  <si>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</si>
  <si>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</si>
  <si>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</si>
  <si>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</si>
  <si>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</si>
  <si>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</si>
  <si>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</si>
  <si>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</si>
  <si>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</si>
  <si>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</si>
  <si>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</si>
  <si>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</si>
  <si>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</si>
  <si>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</si>
  <si>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</si>
  <si>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</si>
  <si>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</si>
  <si>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</si>
  <si>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</si>
  <si>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</si>
  <si>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</si>
  <si>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</si>
  <si>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</si>
  <si>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</si>
  <si>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</si>
  <si>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</si>
  <si>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</si>
  <si>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</si>
  <si>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</si>
  <si>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</si>
  <si>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</si>
  <si>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</si>
  <si>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</si>
  <si>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</si>
  <si>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</si>
  <si>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</si>
  <si>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</si>
  <si>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</si>
  <si>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</si>
  <si>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</si>
  <si>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</si>
  <si>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</si>
  <si>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</si>
  <si>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</si>
  <si>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</si>
  <si>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</si>
  <si>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</si>
  <si>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</si>
  <si>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</si>
  <si>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</si>
  <si>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</si>
  <si>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</si>
  <si>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</si>
  <si>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</si>
  <si>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</si>
  <si>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</si>
  <si>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</si>
  <si>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</si>
  <si>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</si>
  <si>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</si>
  <si>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</si>
  <si>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</si>
  <si>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</si>
  <si>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</si>
  <si>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</si>
  <si>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</si>
  <si>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</si>
  <si>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</si>
  <si>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</si>
  <si>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</si>
  <si>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</si>
  <si>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</si>
  <si>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</si>
  <si>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</si>
  <si>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</si>
  <si>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</si>
  <si>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</si>
  <si>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</si>
  <si>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</si>
  <si>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</si>
  <si>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</si>
  <si>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</si>
  <si>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</si>
  <si>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</si>
  <si>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</si>
  <si>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</si>
  <si>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</si>
  <si>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</si>
  <si>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</si>
  <si>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</si>
  <si>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</si>
  <si>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</si>
  <si>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</si>
  <si>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</si>
  <si>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</si>
  <si>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</si>
  <si>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</si>
  <si>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</si>
  <si>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</si>
  <si>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</si>
  <si>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</si>
  <si>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</si>
  <si>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</si>
  <si>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</si>
  <si>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</si>
  <si>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</si>
  <si>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</si>
  <si>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</si>
  <si>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</si>
  <si>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</si>
  <si>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</si>
  <si>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</si>
  <si>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</si>
  <si>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</si>
  <si>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</si>
  <si>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</si>
  <si>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</si>
  <si>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</si>
  <si>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</si>
  <si>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</si>
  <si>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</si>
  <si>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</si>
  <si>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</si>
  <si>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</si>
  <si>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</si>
  <si>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</si>
  <si>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</si>
  <si>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</si>
  <si>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</si>
  <si>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</si>
  <si>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</si>
  <si>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</si>
  <si>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</si>
  <si>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</si>
  <si>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</si>
  <si>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</si>
  <si>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</si>
  <si>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</si>
  <si>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</si>
  <si>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</si>
  <si>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</si>
  <si>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</si>
  <si>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</si>
  <si>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</si>
  <si>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</si>
  <si>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</si>
  <si>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</si>
  <si>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</si>
  <si>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</si>
  <si>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</si>
  <si>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</si>
  <si>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</si>
  <si>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</si>
  <si>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</si>
  <si>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</si>
  <si>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</si>
  <si>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</si>
  <si>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</si>
  <si>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</si>
  <si>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</si>
  <si>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</si>
  <si>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</si>
  <si>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</si>
  <si>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</si>
  <si>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</si>
  <si>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</si>
  <si>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</si>
  <si>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</si>
  <si>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</si>
  <si>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</si>
  <si>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</si>
  <si>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</si>
  <si>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</si>
  <si>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</si>
  <si>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</si>
  <si>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</si>
  <si>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</si>
  <si>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</si>
  <si>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</si>
  <si>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</si>
  <si>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</si>
  <si>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</si>
  <si>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</si>
  <si>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</si>
  <si>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</si>
  <si>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</si>
  <si>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</si>
  <si>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</si>
  <si>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</si>
  <si>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</si>
  <si>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</si>
  <si>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</si>
  <si>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</si>
  <si>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</si>
  <si>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</si>
  <si>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</si>
  <si>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</si>
  <si>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</si>
  <si>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</si>
  <si>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</si>
  <si>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</si>
  <si>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</si>
  <si>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</si>
  <si>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</si>
  <si>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</si>
  <si>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</si>
  <si>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</si>
  <si>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</si>
  <si>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</si>
  <si>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</si>
  <si>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</si>
  <si>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</si>
  <si>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</si>
  <si>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</si>
  <si>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</si>
  <si>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</si>
  <si>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</si>
  <si>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</si>
  <si>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</si>
  <si>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</si>
  <si>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</si>
  <si>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</si>
  <si>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</si>
  <si>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</si>
  <si>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</si>
  <si>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</si>
  <si>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</si>
  <si>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</si>
  <si>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</si>
  <si>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</si>
  <si>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</si>
  <si>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</si>
  <si>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</si>
  <si>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</si>
  <si>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</si>
  <si>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</si>
  <si>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</si>
  <si>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</si>
  <si>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</si>
  <si>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</si>
  <si>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</si>
  <si>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</si>
  <si>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</si>
  <si>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</si>
  <si>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</si>
  <si>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</si>
  <si>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</si>
  <si>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</si>
  <si>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</si>
  <si>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</si>
  <si>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</si>
  <si>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</si>
  <si>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</si>
  <si>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</si>
  <si>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</si>
  <si>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</si>
  <si>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</si>
  <si>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</si>
  <si>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</si>
  <si>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</si>
  <si>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</si>
  <si>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</si>
  <si>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</si>
  <si>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</si>
  <si>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</si>
  <si>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</si>
  <si>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</si>
  <si>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</si>
  <si>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</si>
  <si>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</si>
  <si>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</si>
  <si>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</si>
  <si>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</si>
  <si>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</si>
  <si>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</si>
  <si>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</si>
  <si>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</si>
  <si>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</si>
  <si>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</si>
  <si>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</si>
  <si>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</si>
  <si>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</si>
  <si>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</si>
  <si>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</si>
  <si>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</si>
  <si>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</si>
  <si>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</si>
  <si>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</si>
  <si>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</si>
  <si>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</si>
  <si>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</si>
  <si>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</si>
  <si>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</si>
  <si>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</si>
  <si>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</si>
  <si>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</si>
  <si>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</si>
  <si>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</si>
  <si>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</si>
  <si>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</si>
  <si>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</si>
  <si>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</si>
  <si>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</si>
  <si>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</si>
  <si>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</si>
  <si>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</si>
  <si>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</si>
  <si>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</si>
  <si>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</si>
  <si>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</si>
  <si>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</si>
  <si>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</si>
  <si>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</si>
  <si>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</si>
  <si>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</si>
  <si>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</si>
  <si>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</si>
  <si>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</si>
  <si>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</si>
  <si>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</si>
  <si>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</si>
  <si>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</si>
  <si>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</si>
  <si>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</si>
  <si>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</si>
  <si>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</si>
  <si>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</si>
  <si>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</si>
  <si>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</si>
  <si>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</si>
  <si>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</si>
  <si>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</si>
  <si>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</si>
  <si>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</si>
  <si>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</si>
  <si>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</si>
  <si>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</si>
  <si>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</si>
  <si>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</si>
  <si>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</si>
  <si>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</si>
  <si>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</si>
  <si>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</si>
  <si>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</si>
  <si>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</si>
  <si>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</si>
  <si>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</si>
  <si>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</si>
  <si>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</si>
  <si>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</si>
  <si>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</si>
  <si>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</si>
  <si>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</si>
  <si>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</si>
  <si>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</si>
  <si>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</si>
  <si>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</si>
  <si>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</si>
  <si>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</si>
  <si>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</si>
  <si>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</si>
  <si>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</si>
  <si>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</si>
  <si>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</si>
  <si>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</si>
  <si>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</si>
  <si>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</si>
  <si>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</si>
  <si>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</si>
  <si>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</si>
  <si>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</si>
  <si>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</si>
  <si>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</si>
  <si>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</si>
  <si>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</si>
  <si>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</si>
  <si>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</si>
  <si>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</si>
  <si>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</si>
  <si>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</si>
  <si>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</si>
  <si>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</si>
  <si>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</si>
  <si>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</si>
  <si>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</si>
  <si>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</si>
  <si>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</si>
  <si>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</si>
  <si>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</si>
  <si>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</si>
  <si>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</si>
  <si>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</si>
  <si>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</si>
  <si>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</si>
  <si>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</si>
  <si>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</si>
  <si>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</si>
  <si>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</si>
  <si>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</si>
  <si>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</si>
  <si>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</si>
  <si>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</si>
  <si>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</si>
  <si>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</si>
  <si>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</si>
  <si>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</si>
  <si>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</si>
  <si>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</si>
  <si>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</si>
  <si>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</si>
  <si>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</si>
  <si>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</si>
  <si>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</si>
  <si>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</si>
  <si>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</si>
  <si>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</si>
  <si>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</si>
  <si>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</si>
  <si>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</si>
  <si>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</si>
  <si>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</si>
  <si>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</si>
  <si>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</si>
  <si>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</si>
  <si>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</si>
  <si>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</si>
  <si>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</si>
  <si>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</si>
  <si>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</si>
  <si>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</si>
  <si>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</si>
  <si>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</si>
  <si>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</si>
  <si>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</si>
  <si>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</si>
  <si>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</si>
  <si>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</si>
  <si>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</si>
  <si>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</si>
  <si>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</si>
  <si>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</si>
  <si>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</si>
  <si>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</si>
  <si>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</si>
  <si>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</si>
  <si>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</si>
  <si>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</si>
  <si>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</si>
  <si>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</si>
  <si>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</si>
  <si>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</si>
  <si>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</si>
  <si>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</si>
  <si>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</si>
  <si>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</si>
  <si>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</si>
  <si>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</si>
  <si>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</si>
  <si>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</si>
  <si>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</si>
  <si>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</si>
  <si>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</si>
  <si>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</si>
  <si>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</si>
  <si>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</si>
  <si>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</si>
  <si>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</si>
  <si>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</si>
  <si>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</si>
  <si>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</si>
  <si>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</si>
  <si>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</si>
  <si>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</si>
  <si>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</si>
  <si>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</si>
  <si>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</si>
  <si>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</si>
  <si>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</si>
  <si>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</si>
  <si>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</si>
  <si>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</si>
  <si>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</si>
  <si>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</si>
  <si>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</si>
  <si>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</si>
  <si>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</si>
  <si>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</si>
  <si>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</si>
  <si>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</si>
  <si>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</si>
  <si>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</si>
  <si>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</si>
  <si>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</si>
  <si>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</si>
  <si>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</si>
  <si>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</si>
  <si>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</si>
  <si>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</si>
  <si>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</si>
  <si>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</si>
  <si>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</si>
  <si>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</si>
  <si>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</si>
  <si>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</si>
  <si>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</si>
  <si>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</si>
  <si>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</si>
  <si>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</si>
  <si>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</si>
  <si>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</si>
  <si>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</si>
  <si>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</si>
  <si>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</si>
  <si>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</si>
  <si>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</si>
  <si>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</si>
  <si>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</si>
  <si>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</si>
  <si>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</si>
  <si>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</si>
  <si>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</si>
  <si>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</si>
  <si>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</si>
  <si>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</si>
  <si>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</si>
  <si>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</si>
  <si>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</si>
  <si>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</si>
  <si>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</si>
  <si>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</si>
  <si>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</si>
  <si>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</si>
  <si>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</si>
  <si>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</si>
  <si>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</si>
  <si>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</si>
  <si>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</si>
  <si>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</si>
  <si>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</si>
  <si>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</si>
  <si>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</si>
  <si>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</si>
  <si>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</si>
  <si>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</si>
  <si>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</si>
  <si>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</si>
  <si>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</si>
  <si>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</si>
  <si>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</si>
  <si>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</si>
  <si>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</si>
  <si>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</si>
  <si>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</si>
  <si>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</si>
  <si>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</si>
  <si>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</si>
  <si>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</si>
  <si>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</si>
  <si>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</si>
  <si>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</si>
  <si>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</si>
  <si>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</si>
  <si>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</si>
  <si>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</si>
  <si>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</si>
  <si>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</si>
  <si>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</si>
  <si>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</si>
  <si>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</si>
  <si>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</si>
  <si>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</si>
  <si>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</si>
  <si>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</si>
  <si>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</si>
  <si>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</si>
  <si>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</si>
  <si>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</si>
  <si>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</si>
  <si>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</si>
  <si>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</si>
  <si>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</si>
  <si>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</si>
  <si>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</si>
  <si>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</si>
  <si>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</si>
  <si>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</si>
  <si>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</si>
  <si>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</si>
  <si>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</si>
  <si>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</si>
  <si>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</si>
  <si>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</si>
  <si>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</si>
  <si>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</si>
  <si>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</si>
  <si>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</si>
  <si>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</si>
  <si>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</si>
  <si>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</si>
  <si>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</si>
  <si>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</si>
  <si>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</si>
  <si>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</si>
  <si>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</si>
  <si>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</si>
  <si>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</si>
  <si>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</si>
  <si>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</si>
  <si>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</si>
  <si>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</si>
  <si>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</si>
  <si>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</si>
  <si>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</si>
  <si>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</si>
  <si>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</si>
  <si>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</si>
  <si>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</si>
  <si>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</si>
  <si>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</si>
  <si>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</si>
  <si>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</si>
  <si>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</si>
  <si>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</si>
  <si>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</si>
  <si>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</si>
  <si>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</si>
  <si>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</si>
  <si>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</si>
  <si>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</si>
  <si>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</si>
  <si>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</si>
  <si>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</si>
  <si>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</si>
  <si>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</si>
  <si>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</si>
  <si>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</si>
  <si>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</si>
  <si>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</si>
  <si>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</si>
  <si>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</si>
  <si>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</si>
  <si>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</si>
  <si>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</si>
  <si>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</si>
  <si>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</si>
  <si>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</si>
  <si>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</si>
  <si>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</si>
  <si>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</si>
  <si>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</si>
  <si>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</si>
  <si>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</si>
  <si>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</si>
  <si>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</si>
  <si>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</si>
  <si>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</si>
  <si>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</si>
  <si>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</si>
  <si>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</si>
  <si>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</si>
  <si>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</si>
  <si>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</si>
  <si>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</si>
  <si>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</si>
  <si>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</si>
  <si>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</si>
  <si>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</si>
  <si>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</si>
  <si>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</si>
  <si>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</si>
  <si>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</si>
  <si>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</si>
  <si>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</si>
  <si>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</si>
  <si>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</si>
  <si>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</si>
  <si>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</si>
  <si>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</si>
  <si>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</si>
  <si>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</si>
  <si>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</si>
  <si>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</si>
  <si>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</si>
  <si>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</si>
  <si>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</si>
  <si>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</si>
  <si>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</si>
  <si>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</si>
  <si>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</si>
  <si>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</si>
  <si>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</si>
  <si>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</si>
  <si>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</si>
  <si>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</si>
  <si>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</si>
  <si>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</si>
  <si>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</si>
  <si>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</si>
  <si>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</si>
  <si>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</si>
  <si>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</si>
  <si>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</si>
  <si>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</si>
  <si>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</si>
  <si>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</si>
  <si>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</si>
  <si>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</si>
  <si>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</si>
  <si>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</si>
  <si>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</si>
  <si>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</si>
  <si>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</si>
  <si>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</si>
  <si>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</si>
  <si>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</si>
  <si>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</si>
  <si>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</si>
  <si>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</si>
  <si>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</si>
  <si>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</si>
  <si>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</si>
  <si>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</si>
  <si>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</si>
  <si>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</si>
  <si>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</si>
  <si>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</si>
  <si>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</si>
  <si>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</si>
  <si>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</si>
  <si>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</si>
  <si>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</si>
  <si>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</si>
  <si>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</si>
  <si>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</si>
  <si>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</si>
  <si>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</si>
  <si>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</si>
  <si>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</si>
  <si>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</si>
  <si>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</si>
  <si>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</si>
  <si>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</si>
  <si>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</si>
  <si>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</si>
  <si>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</si>
  <si>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</si>
  <si>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</si>
  <si>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</si>
  <si>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</si>
  <si>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</si>
  <si>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</si>
  <si>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</si>
  <si>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</si>
  <si>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</si>
  <si>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</si>
  <si>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</si>
  <si>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</si>
  <si>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</si>
  <si>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</si>
  <si>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</si>
  <si>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</si>
  <si>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</si>
  <si>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</si>
  <si>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</si>
  <si>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</si>
  <si>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</si>
  <si>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</si>
  <si>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</si>
  <si>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</si>
  <si>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</si>
  <si>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</si>
  <si>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</si>
  <si>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</si>
  <si>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</si>
  <si>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</si>
  <si>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</si>
  <si>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</si>
  <si>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</si>
  <si>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</si>
  <si>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</si>
  <si>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</si>
  <si>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</si>
  <si>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</si>
  <si>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</si>
  <si>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</si>
  <si>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</si>
  <si>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</si>
  <si>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</si>
  <si>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</si>
  <si>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</si>
  <si>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</si>
  <si>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</si>
  <si>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</si>
  <si>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</si>
  <si>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</si>
  <si>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</si>
  <si>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</si>
  <si>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</si>
  <si>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</si>
  <si>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</si>
  <si>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</si>
  <si>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</si>
  <si>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</si>
  <si>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</si>
  <si>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</si>
  <si>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</si>
  <si>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</si>
  <si>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</si>
  <si>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</si>
  <si>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</si>
  <si>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</si>
  <si>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</si>
  <si>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</si>
  <si>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</si>
  <si>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</si>
  <si>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</si>
  <si>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</si>
  <si>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</si>
  <si>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</si>
  <si>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</si>
  <si>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</si>
  <si>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</si>
  <si>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</si>
  <si>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</si>
  <si>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</si>
  <si>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</si>
  <si>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</si>
  <si>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</si>
  <si>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</si>
  <si>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</si>
  <si>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</si>
  <si>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</si>
  <si>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</si>
  <si>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</si>
  <si>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</si>
  <si>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</si>
  <si>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</si>
  <si>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</si>
  <si>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</si>
  <si>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</si>
  <si>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</si>
  <si>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</si>
  <si>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</si>
  <si>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</si>
  <si>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</si>
  <si>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</si>
  <si>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</si>
  <si>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</si>
  <si>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</si>
  <si>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</si>
  <si>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</si>
  <si>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</si>
  <si>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</si>
  <si>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</si>
  <si>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</si>
  <si>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</si>
  <si>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</si>
  <si>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</si>
  <si>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</si>
  <si>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</si>
  <si>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</si>
  <si>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</si>
  <si>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</si>
  <si>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</si>
  <si>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</si>
  <si>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</si>
  <si>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</si>
  <si>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</si>
  <si>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</si>
  <si>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</si>
  <si>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</si>
  <si>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</si>
  <si>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</si>
  <si>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</si>
  <si>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</si>
  <si>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</si>
  <si>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</si>
  <si>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</si>
  <si>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</si>
  <si>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</si>
  <si>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</si>
  <si>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</si>
  <si>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</si>
  <si>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</si>
  <si>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</si>
  <si>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</si>
  <si>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</si>
  <si>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</si>
  <si>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</si>
  <si>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</si>
  <si>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</si>
  <si>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</si>
  <si>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</si>
  <si>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</si>
  <si>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</si>
  <si>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</si>
  <si>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</si>
  <si>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</si>
  <si>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</si>
  <si>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</si>
  <si>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</si>
  <si>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</si>
  <si>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</si>
  <si>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</si>
  <si>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</si>
  <si>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</si>
  <si>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</si>
  <si>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</si>
  <si>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</si>
  <si>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</si>
  <si>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</si>
  <si>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</si>
  <si>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</si>
  <si>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</si>
  <si>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</si>
  <si>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</si>
  <si>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</si>
  <si>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</si>
  <si>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</si>
  <si>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</si>
  <si>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</si>
  <si>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</si>
  <si>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</si>
  <si>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</si>
  <si>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</si>
  <si>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</si>
  <si>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</si>
  <si>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</si>
  <si>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</si>
  <si>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</si>
  <si>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</si>
  <si>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</si>
  <si>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</si>
  <si>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</si>
  <si>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</si>
  <si>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</si>
  <si>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</si>
  <si>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</si>
  <si>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</si>
  <si>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</si>
  <si>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</si>
  <si>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</si>
  <si>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</si>
  <si>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</si>
  <si>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</si>
  <si>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</si>
  <si>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</si>
  <si>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</si>
  <si>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</si>
  <si>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</si>
  <si>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</si>
  <si>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</si>
  <si>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</si>
  <si>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</si>
  <si>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</si>
  <si>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</si>
  <si>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</si>
  <si>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</si>
  <si>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</si>
  <si>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</si>
  <si>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</si>
  <si>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</si>
  <si>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</si>
  <si>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</si>
  <si>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</si>
  <si>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</si>
  <si>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</si>
  <si>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</si>
  <si>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</si>
  <si>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</si>
  <si>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</si>
  <si>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</si>
  <si>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</si>
  <si>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</si>
  <si>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</si>
  <si>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</si>
  <si>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</si>
  <si>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</si>
  <si>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</si>
  <si>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</si>
  <si>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</si>
  <si>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</si>
  <si>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</si>
  <si>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</si>
  <si>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</si>
  <si>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</si>
  <si>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</si>
  <si>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</si>
  <si>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</si>
  <si>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</si>
  <si>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</si>
  <si>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</si>
  <si>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</si>
  <si>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</si>
  <si>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</si>
  <si>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</si>
  <si>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</si>
  <si>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</si>
  <si>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</si>
  <si>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</si>
  <si>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</si>
  <si>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</si>
  <si>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</si>
  <si>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</si>
  <si>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</si>
  <si>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</si>
  <si>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</si>
  <si>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</si>
  <si>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</si>
  <si>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</si>
  <si>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</si>
  <si>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</si>
  <si>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</si>
  <si>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</si>
  <si>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</si>
  <si>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</si>
  <si>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</si>
  <si>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</si>
  <si>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</si>
  <si>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</si>
  <si>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</si>
  <si>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</si>
  <si>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</si>
  <si>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</si>
  <si>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</si>
  <si>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</si>
  <si>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</si>
  <si>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</si>
  <si>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</si>
  <si>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</si>
  <si>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</si>
  <si>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</si>
  <si>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</si>
  <si>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</si>
  <si>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</si>
  <si>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</si>
  <si>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</si>
  <si>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</si>
  <si>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</si>
  <si>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</si>
  <si>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</si>
  <si>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</si>
  <si>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</si>
  <si>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</si>
  <si>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</si>
  <si>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</si>
  <si>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</si>
  <si>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</si>
  <si>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</si>
  <si>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</si>
  <si>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</si>
  <si>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</si>
  <si>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</si>
  <si>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</si>
  <si>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</si>
  <si>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</si>
  <si>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</si>
  <si>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</si>
  <si>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</si>
  <si>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</si>
  <si>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</si>
  <si>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</si>
  <si>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</si>
  <si>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</si>
  <si>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</si>
  <si>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</si>
  <si>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</si>
  <si>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</si>
  <si>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</si>
  <si>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</si>
  <si>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</si>
  <si>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</si>
  <si>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</si>
  <si>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</si>
  <si>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</si>
  <si>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</si>
  <si>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</si>
  <si>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</si>
  <si>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</si>
  <si>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</si>
  <si>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</si>
  <si>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</si>
  <si>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</si>
  <si>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</si>
  <si>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</si>
  <si>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</si>
  <si>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</si>
  <si>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</si>
  <si>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</si>
  <si>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</si>
  <si>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</si>
  <si>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</si>
  <si>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</si>
  <si>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</si>
  <si>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</si>
  <si>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</si>
  <si>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</si>
  <si>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</si>
  <si>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</si>
  <si>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</si>
  <si>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</si>
  <si>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</si>
  <si>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</si>
  <si>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</si>
  <si>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</si>
  <si>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</si>
  <si>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</si>
  <si>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</si>
  <si>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</si>
  <si>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</si>
  <si>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</si>
  <si>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</si>
  <si>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</si>
  <si>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</si>
  <si>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</si>
  <si>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</si>
  <si>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</si>
  <si>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</si>
  <si>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</si>
  <si>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</si>
  <si>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</si>
  <si>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</si>
  <si>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</si>
  <si>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</si>
  <si>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</si>
  <si>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</si>
  <si>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</si>
  <si>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</si>
  <si>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</si>
  <si>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</si>
  <si>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</si>
  <si>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</si>
  <si>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</si>
  <si>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</si>
  <si>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</si>
  <si>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</si>
  <si>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</si>
  <si>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</si>
  <si>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</si>
  <si>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</si>
  <si>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</si>
  <si>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</si>
  <si>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</si>
  <si>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</si>
  <si>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</si>
  <si>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</si>
  <si>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</si>
  <si>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</si>
  <si>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</si>
  <si>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</si>
  <si>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</si>
  <si>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</si>
  <si>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</si>
  <si>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</si>
  <si>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</si>
  <si>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</si>
  <si>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</si>
  <si>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</si>
  <si>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</si>
  <si>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</si>
  <si>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</si>
  <si>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</si>
  <si>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</si>
  <si>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</si>
  <si>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</si>
  <si>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</si>
  <si>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</si>
  <si>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</si>
  <si>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</si>
  <si>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</si>
  <si>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</si>
  <si>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</si>
  <si>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</si>
  <si>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</si>
  <si>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</si>
  <si>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</si>
  <si>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</si>
  <si>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</si>
  <si>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</si>
  <si>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</si>
  <si>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</si>
  <si>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</si>
  <si>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</si>
  <si>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</si>
  <si>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</si>
  <si>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</si>
  <si>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</si>
  <si>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</si>
  <si>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</si>
  <si>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</si>
  <si>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</si>
  <si>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</si>
  <si>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</si>
  <si>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</si>
  <si>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</si>
  <si>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</si>
  <si>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</si>
  <si>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</si>
  <si>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</si>
  <si>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</si>
  <si>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</si>
  <si>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</si>
  <si>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</si>
  <si>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</si>
  <si>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</si>
  <si>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</si>
  <si>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</si>
  <si>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</si>
  <si>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</si>
  <si>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</si>
  <si>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</si>
  <si>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</si>
  <si>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</si>
  <si>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</si>
  <si>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</si>
  <si>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</si>
  <si>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</si>
  <si>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</si>
  <si>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</si>
  <si>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</si>
  <si>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</si>
  <si>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</si>
  <si>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</si>
  <si>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</si>
  <si>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</si>
  <si>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</si>
  <si>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</si>
  <si>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</si>
  <si>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</si>
  <si>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</si>
  <si>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</si>
  <si>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</si>
  <si>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</si>
  <si>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</si>
  <si>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</si>
  <si>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</si>
  <si>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</si>
  <si>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</si>
  <si>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</si>
  <si>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</si>
  <si>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</si>
  <si>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</si>
  <si>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</si>
  <si>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</si>
  <si>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</si>
  <si>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</si>
  <si>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</si>
  <si>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</si>
  <si>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</si>
  <si>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</si>
  <si>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</si>
  <si>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</si>
  <si>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</si>
  <si>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</si>
  <si>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</si>
  <si>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</si>
  <si>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</si>
  <si>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</si>
  <si>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</si>
  <si>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</si>
  <si>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</si>
  <si>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</si>
  <si>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</si>
  <si>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</si>
  <si>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</si>
  <si>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</si>
  <si>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</si>
  <si>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</si>
  <si>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</si>
  <si>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</si>
  <si>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</si>
  <si>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</si>
  <si>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</si>
  <si>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</si>
  <si>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</si>
  <si>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</si>
  <si>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</si>
  <si>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</si>
  <si>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</si>
  <si>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</si>
  <si>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</si>
  <si>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</si>
  <si>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</si>
  <si>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</si>
  <si>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</si>
  <si>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</si>
  <si>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</si>
  <si>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</si>
  <si>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</si>
  <si>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</si>
  <si>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</si>
  <si>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</si>
  <si>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</si>
  <si>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</si>
  <si>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</si>
  <si>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</si>
  <si>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</si>
  <si>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</si>
  <si>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</si>
  <si>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</si>
  <si>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</si>
  <si>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</si>
  <si>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</si>
  <si>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</si>
  <si>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</si>
  <si>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</si>
  <si>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</si>
  <si>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</si>
  <si>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</si>
  <si>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</si>
  <si>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</si>
  <si>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</si>
  <si>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</si>
  <si>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</si>
  <si>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</si>
  <si>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</si>
  <si>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</si>
  <si>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</si>
  <si>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</si>
  <si>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</si>
  <si>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</si>
  <si>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</si>
  <si>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</si>
  <si>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</si>
  <si>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</si>
  <si>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</si>
  <si>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</si>
  <si>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</si>
  <si>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</si>
  <si>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</si>
  <si>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</si>
  <si>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</si>
  <si>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</si>
  <si>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</si>
  <si>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</si>
  <si>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</si>
  <si>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</si>
  <si>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</si>
  <si>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</si>
  <si>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</si>
  <si>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</si>
  <si>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</si>
  <si>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</si>
  <si>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</si>
  <si>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</si>
  <si>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</si>
  <si>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</si>
  <si>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</si>
  <si>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</si>
  <si>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</si>
  <si>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</si>
  <si>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</si>
  <si>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</si>
  <si>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</si>
  <si>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</si>
  <si>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</si>
  <si>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</si>
  <si>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</si>
  <si>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</si>
  <si>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</si>
  <si>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</si>
  <si>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</si>
  <si>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</si>
  <si>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</si>
  <si>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</si>
  <si>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</si>
  <si>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</si>
  <si>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</si>
  <si>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</si>
  <si>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</si>
  <si>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</si>
  <si>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</si>
  <si>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</si>
  <si>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</si>
  <si>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</si>
  <si>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</si>
  <si>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</si>
  <si>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</si>
  <si>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</si>
  <si>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</si>
  <si>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</si>
  <si>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</si>
  <si>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</si>
  <si>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</si>
  <si>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</si>
  <si>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</si>
  <si>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</si>
  <si>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</si>
  <si>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</si>
  <si>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</si>
  <si>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</si>
  <si>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</si>
  <si>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</si>
  <si>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</si>
  <si>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</si>
  <si>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</si>
  <si>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</si>
  <si>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</si>
  <si>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</si>
  <si>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</si>
  <si>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</si>
  <si>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</si>
  <si>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</si>
  <si>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</si>
  <si>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</si>
  <si>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</si>
  <si>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</si>
  <si>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</si>
  <si>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</si>
  <si>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</si>
  <si>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</si>
  <si>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</si>
  <si>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</si>
  <si>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</si>
  <si>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</si>
  <si>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</si>
  <si>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</si>
  <si>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</si>
  <si>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</si>
  <si>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</si>
  <si>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</si>
  <si>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</si>
  <si>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</si>
  <si>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</si>
  <si>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</si>
  <si>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</si>
  <si>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</si>
  <si>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</si>
  <si>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</si>
  <si>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</si>
  <si>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</si>
  <si>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</si>
  <si>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</si>
  <si>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</si>
  <si>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</si>
  <si>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</si>
  <si>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</si>
  <si>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</si>
  <si>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</si>
  <si>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</si>
  <si>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</si>
  <si>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</si>
  <si>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</si>
  <si>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</si>
  <si>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</si>
  <si>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</si>
  <si>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</si>
  <si>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</si>
  <si>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</si>
  <si>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</si>
  <si>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</si>
  <si>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</si>
  <si>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</si>
  <si>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</si>
  <si>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</si>
  <si>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</si>
  <si>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</si>
  <si>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</si>
  <si>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</si>
  <si>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</si>
  <si>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</si>
  <si>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</si>
  <si>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</si>
  <si>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</si>
  <si>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</si>
  <si>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</si>
  <si>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</si>
  <si>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</si>
  <si>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</si>
  <si>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</si>
  <si>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</si>
  <si>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</si>
  <si>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</si>
  <si>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</si>
  <si>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</si>
  <si>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</si>
  <si>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</si>
  <si>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</si>
  <si>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</si>
  <si>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</si>
  <si>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</si>
  <si>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</si>
  <si>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</si>
  <si>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</si>
  <si>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</si>
  <si>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</si>
  <si>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</si>
  <si>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</si>
  <si>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</si>
  <si>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</si>
  <si>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</si>
  <si>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</si>
  <si>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</si>
  <si>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</si>
  <si>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</si>
  <si>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</si>
  <si>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</si>
  <si>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</si>
  <si>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</si>
  <si>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</si>
  <si>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</si>
  <si>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</si>
  <si>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</si>
  <si>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</si>
  <si>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</si>
  <si>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</si>
  <si>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</si>
  <si>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</si>
  <si>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</si>
  <si>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</si>
  <si>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</si>
  <si>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</si>
  <si>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</si>
  <si>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</si>
  <si>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</si>
  <si>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</si>
  <si>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</si>
  <si>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</si>
  <si>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</si>
  <si>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</si>
  <si>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</si>
  <si>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</si>
  <si>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</si>
  <si>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</si>
  <si>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</si>
  <si>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</si>
  <si>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</si>
  <si>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</si>
  <si>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</si>
  <si>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</si>
  <si>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</si>
  <si>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</si>
  <si>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</si>
  <si>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</si>
  <si>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</si>
  <si>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</si>
  <si>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</si>
  <si>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</si>
  <si>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</si>
  <si>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</si>
  <si>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</si>
  <si>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</si>
  <si>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</si>
  <si>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</si>
  <si>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</si>
  <si>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</si>
  <si>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</si>
  <si>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</si>
  <si>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</si>
  <si>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</si>
  <si>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</si>
  <si>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</si>
  <si>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</si>
  <si>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</si>
  <si>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</si>
  <si>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</si>
  <si>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</si>
  <si>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</si>
  <si>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</si>
  <si>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</si>
  <si>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</si>
  <si>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</si>
  <si>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</si>
  <si>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</si>
  <si>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</si>
  <si>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</si>
  <si>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</si>
  <si>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</si>
  <si>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</si>
  <si>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</si>
  <si>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</si>
  <si>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</si>
  <si>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</si>
  <si>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</si>
  <si>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</si>
  <si>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</si>
  <si>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</si>
  <si>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</si>
  <si>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</si>
  <si>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</si>
  <si>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</si>
  <si>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</si>
  <si>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</si>
  <si>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</si>
  <si>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</si>
  <si>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</si>
  <si>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</si>
  <si>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</si>
  <si>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</si>
  <si>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</si>
  <si>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</si>
  <si>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</si>
  <si>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</si>
  <si>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</si>
  <si>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</si>
  <si>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</si>
  <si>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</si>
  <si>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</si>
  <si>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</si>
  <si>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</si>
  <si>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</si>
  <si>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</si>
  <si>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</si>
  <si>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</si>
  <si>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</si>
  <si>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</si>
  <si>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</si>
  <si>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</si>
  <si>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</si>
  <si>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</si>
  <si>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</si>
  <si>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</si>
  <si>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</si>
  <si>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</si>
  <si>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</si>
  <si>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</si>
  <si>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</si>
  <si>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</si>
  <si>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</si>
  <si>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</si>
  <si>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</si>
  <si>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</si>
  <si>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</si>
  <si>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</si>
  <si>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</si>
  <si>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</si>
  <si>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</si>
  <si>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</si>
  <si>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</si>
  <si>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</si>
  <si>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</si>
  <si>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</si>
  <si>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</si>
  <si>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</si>
  <si>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</si>
  <si>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</si>
  <si>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</si>
  <si>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</si>
  <si>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</si>
  <si>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</si>
  <si>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</si>
  <si>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</si>
  <si>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</si>
  <si>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</si>
  <si>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</si>
  <si>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</si>
  <si>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</si>
  <si>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</si>
  <si>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</si>
  <si>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</si>
  <si>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</si>
  <si>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</si>
  <si>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</si>
  <si>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</si>
  <si>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</si>
  <si>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</si>
  <si>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</si>
  <si>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</si>
  <si>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</si>
  <si>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</si>
  <si>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</si>
  <si>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</si>
  <si>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</si>
  <si>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</si>
  <si>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</si>
  <si>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</si>
  <si>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</si>
  <si>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</si>
  <si>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</si>
  <si>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</si>
  <si>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</si>
  <si>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</si>
  <si>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</si>
  <si>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</si>
  <si>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</si>
  <si>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</si>
  <si>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</si>
  <si>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</si>
  <si>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</si>
  <si>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</si>
  <si>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</si>
  <si>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</si>
  <si>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</si>
  <si>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</si>
  <si>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</si>
  <si>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</si>
  <si>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</si>
  <si>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</si>
  <si>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</si>
  <si>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</si>
  <si>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</si>
  <si>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</si>
  <si>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</si>
  <si>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</si>
  <si>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</si>
  <si>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</si>
  <si>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</si>
  <si>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</si>
  <si>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</si>
  <si>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</si>
  <si>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</si>
  <si>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</si>
  <si>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</si>
  <si>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</si>
  <si>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</si>
  <si>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</si>
  <si>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</si>
  <si>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</si>
  <si>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</si>
  <si>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</si>
  <si>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</si>
  <si>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</si>
  <si>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</si>
  <si>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</si>
  <si>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</si>
  <si>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</si>
  <si>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</si>
  <si>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</si>
  <si>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</si>
  <si>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</si>
  <si>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</si>
  <si>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</si>
  <si>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</si>
  <si>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</si>
  <si>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</si>
  <si>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</si>
  <si>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</si>
  <si>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</si>
  <si>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</si>
  <si>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</si>
  <si>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</si>
  <si>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</si>
  <si>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</si>
  <si>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</si>
  <si>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</si>
  <si>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</si>
  <si>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</si>
  <si>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</si>
  <si>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</si>
  <si>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</si>
  <si>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</si>
  <si>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</si>
  <si>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</si>
  <si>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</si>
  <si>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</si>
  <si>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</si>
  <si>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</si>
  <si>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</si>
  <si>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</si>
  <si>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</si>
  <si>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</si>
  <si>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</si>
  <si>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</si>
  <si>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</si>
  <si>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</si>
  <si>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</si>
  <si>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</si>
  <si>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</si>
  <si>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</si>
  <si>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</si>
  <si>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</si>
  <si>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</si>
  <si>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</si>
  <si>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</si>
  <si>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</si>
  <si>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</si>
  <si>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</si>
  <si>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</si>
  <si>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</si>
  <si>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</si>
  <si>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</si>
  <si>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</si>
  <si>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</si>
  <si>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</si>
  <si>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</si>
  <si>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</si>
  <si>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</si>
  <si>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</si>
  <si>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</si>
  <si>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</si>
  <si>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</si>
  <si>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</si>
  <si>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</si>
  <si>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</si>
  <si>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</si>
  <si>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</si>
  <si>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</si>
  <si>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</si>
  <si>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</si>
  <si>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</si>
  <si>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</si>
  <si>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</si>
  <si>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</si>
  <si>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</si>
  <si>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</si>
  <si>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</si>
  <si>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</si>
  <si>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</si>
  <si>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</si>
  <si>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</si>
  <si>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</si>
  <si>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</si>
  <si>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</si>
  <si>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</si>
  <si>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</si>
  <si>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</si>
  <si>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</si>
  <si>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</si>
  <si>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</si>
  <si>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</si>
  <si>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</si>
  <si>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</si>
  <si>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</si>
  <si>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</si>
  <si>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</si>
  <si>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</si>
  <si>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</si>
  <si>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</si>
  <si>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</si>
  <si>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</si>
  <si>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</si>
  <si>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</si>
  <si>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</si>
  <si>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</si>
  <si>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</si>
  <si>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</si>
  <si>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</si>
  <si>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</si>
  <si>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</si>
  <si>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</si>
  <si>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</si>
  <si>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</si>
  <si>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</si>
  <si>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</si>
  <si>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</si>
  <si>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</si>
  <si>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</si>
  <si>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</si>
  <si>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</si>
  <si>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</si>
  <si>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</si>
  <si>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</si>
  <si>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</si>
  <si>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</si>
  <si>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</si>
  <si>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</si>
  <si>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</si>
  <si>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</si>
  <si>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</si>
  <si>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</si>
  <si>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</si>
  <si>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</si>
  <si>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</si>
  <si>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</si>
  <si>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</si>
  <si>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</si>
  <si>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</si>
  <si>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</si>
  <si>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</si>
  <si>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</si>
  <si>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</si>
  <si>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</si>
  <si>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</si>
  <si>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</si>
  <si>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</si>
  <si>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</si>
  <si>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</si>
  <si>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</si>
  <si>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</si>
  <si>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</si>
  <si>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</si>
  <si>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</si>
  <si>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</si>
  <si>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</si>
  <si>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</si>
  <si>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</si>
  <si>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</si>
  <si>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</si>
  <si>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</si>
  <si>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</si>
  <si>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</si>
  <si>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</si>
  <si>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</si>
  <si>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</si>
  <si>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</si>
  <si>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</si>
  <si>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</si>
  <si>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</si>
  <si>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</si>
  <si>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</si>
  <si>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</si>
  <si>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</si>
  <si>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</si>
  <si>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</si>
  <si>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</si>
  <si>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</si>
  <si>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</si>
  <si>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</si>
  <si>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</si>
  <si>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</si>
  <si>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</si>
  <si>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</si>
  <si>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</si>
  <si>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</si>
  <si>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</si>
  <si>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</si>
  <si>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</si>
  <si>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</si>
  <si>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</si>
  <si>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</si>
  <si>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</si>
  <si>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</si>
  <si>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</si>
  <si>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</si>
  <si>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</si>
  <si>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</si>
  <si>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</si>
  <si>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</si>
  <si>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</si>
  <si>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</si>
  <si>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</si>
  <si>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</si>
  <si>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</si>
  <si>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</si>
  <si>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</si>
  <si>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</si>
  <si>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</si>
  <si>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</si>
  <si>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</si>
  <si>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</si>
  <si>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</si>
  <si>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</si>
  <si>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</si>
  <si>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</si>
  <si>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</si>
  <si>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</si>
  <si>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</si>
  <si>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</si>
  <si>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</si>
  <si>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</si>
  <si>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</si>
  <si>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</si>
  <si>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</si>
  <si>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</si>
  <si>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</si>
  <si>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</si>
  <si>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</si>
  <si>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</si>
  <si>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</si>
  <si>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</si>
  <si>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</si>
  <si>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</si>
  <si>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</si>
  <si>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</si>
  <si>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</si>
  <si>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</si>
  <si>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</si>
  <si>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</si>
  <si>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</si>
  <si>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</si>
  <si>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</si>
  <si>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</si>
  <si>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</si>
  <si>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</si>
  <si>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</si>
  <si>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</si>
  <si>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</si>
  <si>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</si>
  <si>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</si>
  <si>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</si>
  <si>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</si>
  <si>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</si>
  <si>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</si>
  <si>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</si>
  <si>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</si>
  <si>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</si>
  <si>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</si>
  <si>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</si>
  <si>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</si>
  <si>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</si>
  <si>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</si>
  <si>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</si>
  <si>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</si>
  <si>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</si>
  <si>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</si>
  <si>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</si>
  <si>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</si>
  <si>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</si>
  <si>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</si>
  <si>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</si>
  <si>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</si>
  <si>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</si>
  <si>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</si>
  <si>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</si>
  <si>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</si>
  <si>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</si>
  <si>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</si>
  <si>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</si>
  <si>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</si>
  <si>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</si>
  <si>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</si>
  <si>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</si>
  <si>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</si>
  <si>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</si>
  <si>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</si>
  <si>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</si>
  <si>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</si>
  <si>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</si>
  <si>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</si>
  <si>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</si>
  <si>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</si>
  <si>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</si>
  <si>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</si>
  <si>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</si>
  <si>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</si>
  <si>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</si>
  <si>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</si>
  <si>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</si>
  <si>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</si>
  <si>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</si>
  <si>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</si>
  <si>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</si>
  <si>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</si>
  <si>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</si>
  <si>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</si>
  <si>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</si>
  <si>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</si>
  <si>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</si>
  <si>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</si>
  <si>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</si>
  <si>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</si>
  <si>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</si>
  <si>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</si>
  <si>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</si>
  <si>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</si>
  <si>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</si>
  <si>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</si>
  <si>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</si>
  <si>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</si>
  <si>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</si>
  <si>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</si>
  <si>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</si>
  <si>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</si>
  <si>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</si>
  <si>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</si>
  <si>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</si>
  <si>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</si>
  <si>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</si>
  <si>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</si>
  <si>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</si>
  <si>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</si>
  <si>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</si>
  <si>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</si>
  <si>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</si>
  <si>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</si>
  <si>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</si>
  <si>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</si>
  <si>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</si>
  <si>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</si>
  <si>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</si>
  <si>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</si>
  <si>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</si>
  <si>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</si>
  <si>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</si>
  <si>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</si>
  <si>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</si>
  <si>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</si>
  <si>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</si>
  <si>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</si>
  <si>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</si>
  <si>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</si>
  <si>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</si>
  <si>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</si>
  <si>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</si>
  <si>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</si>
  <si>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</si>
  <si>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</si>
  <si>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</si>
  <si>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</si>
  <si>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</si>
  <si>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</si>
  <si>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</si>
  <si>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</si>
  <si>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</si>
  <si>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</si>
  <si>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</si>
  <si>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</si>
  <si>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</si>
  <si>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</si>
  <si>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</si>
  <si>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</si>
  <si>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</si>
  <si>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</si>
  <si>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</si>
  <si>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</si>
  <si>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</si>
  <si>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</si>
  <si>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</si>
  <si>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</si>
  <si>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</si>
  <si>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</si>
  <si>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</si>
  <si>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</si>
  <si>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</si>
  <si>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</si>
  <si>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</si>
  <si>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</si>
  <si>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</si>
  <si>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</si>
  <si>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</si>
  <si>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</si>
  <si>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</si>
  <si>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</si>
  <si>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</si>
  <si>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</si>
  <si>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</si>
  <si>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</si>
  <si>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</si>
  <si>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</si>
  <si>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</si>
  <si>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</si>
  <si>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</si>
  <si>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</si>
  <si>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</si>
  <si>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</si>
  <si>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</si>
  <si>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</si>
  <si>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</si>
  <si>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</si>
  <si>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</si>
  <si>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</si>
  <si>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</si>
  <si>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</si>
  <si>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</si>
  <si>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</si>
  <si>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</si>
  <si>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</si>
  <si>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</si>
  <si>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</si>
  <si>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</si>
  <si>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</si>
  <si>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</si>
  <si>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</si>
  <si>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</si>
  <si>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</si>
  <si>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</si>
  <si>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</si>
  <si>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</si>
  <si>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</si>
  <si>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</si>
  <si>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</si>
  <si>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</si>
  <si>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</si>
  <si>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</si>
  <si>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</si>
  <si>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</si>
  <si>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</si>
  <si>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</si>
  <si>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</si>
  <si>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</si>
  <si>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</si>
  <si>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</si>
  <si>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</si>
  <si>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</si>
  <si>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</si>
  <si>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</si>
  <si>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</si>
  <si>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</si>
  <si>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</si>
  <si>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</si>
  <si>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</si>
  <si>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</si>
  <si>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</si>
  <si>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</si>
  <si>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</si>
  <si>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</si>
  <si>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</si>
  <si>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</si>
  <si>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</si>
  <si>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</si>
  <si>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</si>
  <si>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</si>
  <si>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</si>
  <si>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</si>
  <si>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</si>
  <si>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</si>
  <si>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</si>
  <si>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</si>
  <si>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</si>
  <si>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</si>
  <si>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</si>
  <si>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</si>
  <si>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</si>
  <si>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</si>
  <si>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</si>
  <si>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</si>
  <si>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</si>
  <si>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</si>
  <si>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</si>
  <si>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</si>
  <si>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</si>
  <si>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</si>
  <si>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</si>
  <si>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</si>
  <si>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</si>
  <si>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</si>
  <si>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</si>
  <si>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</si>
  <si>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</si>
  <si>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</si>
  <si>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</si>
  <si>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</si>
  <si>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</si>
  <si>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</si>
  <si>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</si>
  <si>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</si>
  <si>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</si>
  <si>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</si>
  <si>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</si>
  <si>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</si>
  <si>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</si>
  <si>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</si>
  <si>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</si>
  <si>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</si>
  <si>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</si>
  <si>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</si>
  <si>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</si>
  <si>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</si>
  <si>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</si>
  <si>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</si>
  <si>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</si>
  <si>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</si>
  <si>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</si>
  <si>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</si>
  <si>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</si>
  <si>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</si>
  <si>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</si>
  <si>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</si>
  <si>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</si>
  <si>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</si>
  <si>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</si>
  <si>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</si>
  <si>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</si>
  <si>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</si>
  <si>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</si>
  <si>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</si>
  <si>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</si>
  <si>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</si>
  <si>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</si>
  <si>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</si>
  <si>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</si>
  <si>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</si>
  <si>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</si>
  <si>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</si>
  <si>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</si>
  <si>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</si>
  <si>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</si>
  <si>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</si>
  <si>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</si>
  <si>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</si>
  <si>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</si>
  <si>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</si>
  <si>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</si>
  <si>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</si>
  <si>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</si>
  <si>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</si>
  <si>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</si>
  <si>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</si>
  <si>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</si>
  <si>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</si>
  <si>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</si>
  <si>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</si>
  <si>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</si>
  <si>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</si>
  <si>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</si>
  <si>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</si>
  <si>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</si>
  <si>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</si>
  <si>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</si>
  <si>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</si>
  <si>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</si>
  <si>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</si>
  <si>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</si>
  <si>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</si>
  <si>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</si>
  <si>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</si>
  <si>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</si>
  <si>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</si>
  <si>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</si>
  <si>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</si>
  <si>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</si>
  <si>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</si>
  <si>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</si>
  <si>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</si>
  <si>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</si>
  <si>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</si>
  <si>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</si>
  <si>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</si>
  <si>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</si>
  <si>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</si>
  <si>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</si>
  <si>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</si>
  <si>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</si>
  <si>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</si>
  <si>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</si>
  <si>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</si>
  <si>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</si>
  <si>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</si>
  <si>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</si>
  <si>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</si>
  <si>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</si>
  <si>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</si>
  <si>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</si>
  <si>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</si>
  <si>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</si>
  <si>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</si>
  <si>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</si>
  <si>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</si>
  <si>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</si>
  <si>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</si>
  <si>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</si>
  <si>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</si>
  <si>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</si>
  <si>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</si>
  <si>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</si>
  <si>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</si>
  <si>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</si>
  <si>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</si>
  <si>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</si>
  <si>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</si>
  <si>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</si>
  <si>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</si>
  <si>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</si>
  <si>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</si>
  <si>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</si>
  <si>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</si>
  <si>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</si>
  <si>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</si>
  <si>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</si>
  <si>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</si>
  <si>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</si>
  <si>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</si>
  <si>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</si>
  <si>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</si>
  <si>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</si>
  <si>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</si>
  <si>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</si>
  <si>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</si>
  <si>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</si>
  <si>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</si>
  <si>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</si>
  <si>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</si>
  <si>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</si>
  <si>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</si>
  <si>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</si>
  <si>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</si>
  <si>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</si>
  <si>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</si>
  <si>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</si>
  <si>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</si>
  <si>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</si>
  <si>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</si>
  <si>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</si>
  <si>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</si>
  <si>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</si>
  <si>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</si>
  <si>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</si>
  <si>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</si>
  <si>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</si>
  <si>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</si>
  <si>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</si>
  <si>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</si>
  <si>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</si>
  <si>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</si>
  <si>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</si>
  <si>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</si>
  <si>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</si>
  <si>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</si>
  <si>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</si>
  <si>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</si>
  <si>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</si>
  <si>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</si>
  <si>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</si>
  <si>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</si>
  <si>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</si>
  <si>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</si>
  <si>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</si>
  <si>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</si>
  <si>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</si>
  <si>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</si>
  <si>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</si>
  <si>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</si>
  <si>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</si>
  <si>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</si>
  <si>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</si>
  <si>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</si>
  <si>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</si>
  <si>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</si>
  <si>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</si>
  <si>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</si>
  <si>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</si>
  <si>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</si>
  <si>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</si>
  <si>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</si>
  <si>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</si>
  <si>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</si>
  <si>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</si>
  <si>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</si>
  <si>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</si>
  <si>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</si>
  <si>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</si>
  <si>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</si>
  <si>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</si>
  <si>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</si>
  <si>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</si>
  <si>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</si>
  <si>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</si>
  <si>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</si>
  <si>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</si>
  <si>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</si>
  <si>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</si>
  <si>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</si>
  <si>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</si>
  <si>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</si>
  <si>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</si>
  <si>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</si>
  <si>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</si>
  <si>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</si>
  <si>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</si>
  <si>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</si>
  <si>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</si>
  <si>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</si>
  <si>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</si>
  <si>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</si>
  <si>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</si>
  <si>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</si>
  <si>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</si>
  <si>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</si>
  <si>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</si>
  <si>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</si>
  <si>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</si>
  <si>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</si>
  <si>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</si>
  <si>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</si>
  <si>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</si>
  <si>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</si>
  <si>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</si>
  <si>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</si>
  <si>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</si>
  <si>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</si>
  <si>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</si>
  <si>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</si>
  <si>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</si>
  <si>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</si>
  <si>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</si>
  <si>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</si>
  <si>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</si>
  <si>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</si>
  <si>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</si>
  <si>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</si>
  <si>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</si>
  <si>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</si>
  <si>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</si>
  <si>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</si>
  <si>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</si>
  <si>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</si>
  <si>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</si>
  <si>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</si>
  <si>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</si>
  <si>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</si>
  <si>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</si>
  <si>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</si>
  <si>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</si>
  <si>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</si>
  <si>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</si>
  <si>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</si>
  <si>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</si>
  <si>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</si>
  <si>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</si>
  <si>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</si>
  <si>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</si>
  <si>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</si>
  <si>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</si>
  <si>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</si>
  <si>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</si>
  <si>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</si>
  <si>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</si>
  <si>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</si>
  <si>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</si>
  <si>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</si>
  <si>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</si>
  <si>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</si>
  <si>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</si>
  <si>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</si>
  <si>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</si>
  <si>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</si>
  <si>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</si>
  <si>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</si>
  <si>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</si>
  <si>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</si>
  <si>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</si>
  <si>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</si>
  <si>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</si>
  <si>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</si>
  <si>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</si>
  <si>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</si>
  <si>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</si>
  <si>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</si>
  <si>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</si>
  <si>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</si>
  <si>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</si>
  <si>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</si>
  <si>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</si>
  <si>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</si>
  <si>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</si>
  <si>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</si>
  <si>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</si>
  <si>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</si>
  <si>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</si>
  <si>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</si>
  <si>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</si>
  <si>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</si>
  <si>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</si>
  <si>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</si>
  <si>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</si>
  <si>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</si>
  <si>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</si>
  <si>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</si>
  <si>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</si>
  <si>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</si>
  <si>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</si>
  <si>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</si>
  <si>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</si>
  <si>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</si>
  <si>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</si>
  <si>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</si>
  <si>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</si>
  <si>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</si>
  <si>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</si>
  <si>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</si>
  <si>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</si>
  <si>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</si>
  <si>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</si>
  <si>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</si>
  <si>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</si>
  <si>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</si>
  <si>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</si>
  <si>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</si>
  <si>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</si>
  <si>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</si>
  <si>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</si>
  <si>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</si>
  <si>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</si>
  <si>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</si>
  <si>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</si>
  <si>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</si>
  <si>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</si>
  <si>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</si>
  <si>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</si>
  <si>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</si>
  <si>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</si>
  <si>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</si>
  <si>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</si>
  <si>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</si>
  <si>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</si>
  <si>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</si>
  <si>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</si>
  <si>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</si>
  <si>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</si>
  <si>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</si>
  <si>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</si>
  <si>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</si>
  <si>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</si>
  <si>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</si>
  <si>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</si>
  <si>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</si>
  <si>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</si>
  <si>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</si>
  <si>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</si>
  <si>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</si>
  <si>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</si>
  <si>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</si>
  <si>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</si>
  <si>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</si>
  <si>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</si>
  <si>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</si>
  <si>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</si>
  <si>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</si>
  <si>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</si>
  <si>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</si>
  <si>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</si>
  <si>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</si>
  <si>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</si>
  <si>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</si>
  <si>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</si>
  <si>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</si>
  <si>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</si>
  <si>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</si>
  <si>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</si>
  <si>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</si>
  <si>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</si>
  <si>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</si>
  <si>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</si>
  <si>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</si>
  <si>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</si>
  <si>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</si>
  <si>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</si>
  <si>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</si>
  <si>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</si>
  <si>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</si>
  <si>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</si>
  <si>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</si>
  <si>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</si>
  <si>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</si>
  <si>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</si>
  <si>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</si>
  <si>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</si>
  <si>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</si>
  <si>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</si>
  <si>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</si>
  <si>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</si>
  <si>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</si>
  <si>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</si>
  <si>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</si>
  <si>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</si>
  <si>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</si>
  <si>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</si>
  <si>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</si>
  <si>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</si>
  <si>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</si>
  <si>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</si>
  <si>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</si>
  <si>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</si>
  <si>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</si>
  <si>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</si>
  <si>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</si>
  <si>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</si>
  <si>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</si>
  <si>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</si>
  <si>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</si>
  <si>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</si>
  <si>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</si>
  <si>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</si>
  <si>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</si>
  <si>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</si>
  <si>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</si>
  <si>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</si>
  <si>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</si>
  <si>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</si>
  <si>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</si>
  <si>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</si>
  <si>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</si>
  <si>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</si>
  <si>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</si>
  <si>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</si>
  <si>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</si>
  <si>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</si>
  <si>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</si>
  <si>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</si>
  <si>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</si>
  <si>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</si>
  <si>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</si>
  <si>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</si>
  <si>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</si>
  <si>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</si>
  <si>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</si>
  <si>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</si>
  <si>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</si>
  <si>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</si>
  <si>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</si>
  <si>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</si>
  <si>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</si>
  <si>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</si>
  <si>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</si>
  <si>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</si>
  <si>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</si>
  <si>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</si>
  <si>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</si>
  <si>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</si>
  <si>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</si>
  <si>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</si>
  <si>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</si>
  <si>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</si>
  <si>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</si>
  <si>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</si>
  <si>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</si>
  <si>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</si>
  <si>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</si>
  <si>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</si>
  <si>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</si>
  <si>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</si>
  <si>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</si>
  <si>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</si>
  <si>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</si>
  <si>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</si>
  <si>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</si>
  <si>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</si>
  <si>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</si>
  <si>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</si>
  <si>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</si>
  <si>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</si>
  <si>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</si>
  <si>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</si>
  <si>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</si>
  <si>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</si>
  <si>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</si>
  <si>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</si>
  <si>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</si>
  <si>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</si>
  <si>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</si>
  <si>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</si>
  <si>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</si>
  <si>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</si>
  <si>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</si>
  <si>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</si>
  <si>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</si>
  <si>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</si>
  <si>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</si>
  <si>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</si>
  <si>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</si>
  <si>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</si>
  <si>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</si>
  <si>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</si>
  <si>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</si>
  <si>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</si>
  <si>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</si>
  <si>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</si>
  <si>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</si>
  <si>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</si>
  <si>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</si>
  <si>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</si>
  <si>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</si>
  <si>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</si>
  <si>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</si>
  <si>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</si>
  <si>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</si>
  <si>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</si>
  <si>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</si>
  <si>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</si>
  <si>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</si>
  <si>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</si>
  <si>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</si>
  <si>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</si>
  <si>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</si>
  <si>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</si>
  <si>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</si>
  <si>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</si>
  <si>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</si>
  <si>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</si>
  <si>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</si>
  <si>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</si>
  <si>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</si>
  <si>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</si>
  <si>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</si>
  <si>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</si>
  <si>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</si>
  <si>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</si>
  <si>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</si>
  <si>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</si>
  <si>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</si>
  <si>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</si>
  <si>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</si>
  <si>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</si>
  <si>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</si>
  <si>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</si>
  <si>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</si>
  <si>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</si>
  <si>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</si>
  <si>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</si>
  <si>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</si>
  <si>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</si>
  <si>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</si>
  <si>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</si>
  <si>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</si>
  <si>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</si>
  <si>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</si>
  <si>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</si>
  <si>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</si>
  <si>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</si>
  <si>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</si>
  <si>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</si>
  <si>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</si>
  <si>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</si>
  <si>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</si>
  <si>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</si>
  <si>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</si>
  <si>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</si>
  <si>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</si>
  <si>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</si>
  <si>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</si>
  <si>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</si>
  <si>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</si>
  <si>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</si>
  <si>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</si>
  <si>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</si>
  <si>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</si>
  <si>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</si>
  <si>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</si>
  <si>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</si>
  <si>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</si>
  <si>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</si>
  <si>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</si>
  <si>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</si>
  <si>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</si>
  <si>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</si>
  <si>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</si>
  <si>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</si>
  <si>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</si>
  <si>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</si>
  <si>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</si>
  <si>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</si>
  <si>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</si>
  <si>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</si>
  <si>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</si>
  <si>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</si>
  <si>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</si>
  <si>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</si>
  <si>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</si>
  <si>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</si>
  <si>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</si>
  <si>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</si>
  <si>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</si>
  <si>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</si>
  <si>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</si>
  <si>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</si>
  <si>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</si>
  <si>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</si>
  <si>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</si>
  <si>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</si>
  <si>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</si>
  <si>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</si>
  <si>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</si>
  <si>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</si>
  <si>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</si>
  <si>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</si>
  <si>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</si>
  <si>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</si>
  <si>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</si>
  <si>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</si>
  <si>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</si>
  <si>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</si>
  <si>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</si>
  <si>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</si>
  <si>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</si>
  <si>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</si>
  <si>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</si>
  <si>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</si>
  <si>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</si>
  <si>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</si>
  <si>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</si>
  <si>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</si>
  <si>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</si>
  <si>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</si>
  <si>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</si>
  <si>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</si>
  <si>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</si>
  <si>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</si>
  <si>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</si>
  <si>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</si>
  <si>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</si>
  <si>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</si>
  <si>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</si>
  <si>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</si>
  <si>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</si>
  <si>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</si>
  <si>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</si>
  <si>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</si>
  <si>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</si>
  <si>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</si>
  <si>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</si>
  <si>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</si>
  <si>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</si>
  <si>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</si>
  <si>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</si>
  <si>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</si>
  <si>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</si>
  <si>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</si>
  <si>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</si>
  <si>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</si>
  <si>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</si>
  <si>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</si>
  <si>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</si>
  <si>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</si>
  <si>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</si>
  <si>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</si>
  <si>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</si>
  <si>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</si>
  <si>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</si>
  <si>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</si>
  <si>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</si>
  <si>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</si>
  <si>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</si>
  <si>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</si>
  <si>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</si>
  <si>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</si>
  <si>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</si>
  <si>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</si>
  <si>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</si>
  <si>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</si>
  <si>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</si>
  <si>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</si>
  <si>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</si>
  <si>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</si>
  <si>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</si>
  <si>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</si>
  <si>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</si>
  <si>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</si>
  <si>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</si>
  <si>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</si>
  <si>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</si>
  <si>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</si>
  <si>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</si>
  <si>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</si>
  <si>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</si>
  <si>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</si>
  <si>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</si>
  <si>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</si>
  <si>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</si>
  <si>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</si>
  <si>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</si>
  <si>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</si>
  <si>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</si>
  <si>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</si>
  <si>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</si>
  <si>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</si>
  <si>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</si>
  <si>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</si>
  <si>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</si>
  <si>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</si>
  <si>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</si>
  <si>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</si>
  <si>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</si>
  <si>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</si>
  <si>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</si>
  <si>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</si>
  <si>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</si>
  <si>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</si>
  <si>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</si>
  <si>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</si>
  <si>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</si>
  <si>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</si>
  <si>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</si>
  <si>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</si>
  <si>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</si>
  <si>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</si>
  <si>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</si>
  <si>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</si>
  <si>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</si>
  <si>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</si>
  <si>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</si>
  <si>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</si>
  <si>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</si>
  <si>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</si>
  <si>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</si>
  <si>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</si>
  <si>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</si>
  <si>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</si>
  <si>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</si>
  <si>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</si>
  <si>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</si>
  <si>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</si>
  <si>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</si>
  <si>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</si>
  <si>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</si>
  <si>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</si>
  <si>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</si>
  <si>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</si>
  <si>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</si>
  <si>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</si>
  <si>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</si>
  <si>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</si>
  <si>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</si>
  <si>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</si>
  <si>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</si>
  <si>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</si>
  <si>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</si>
  <si>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</si>
  <si>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</si>
  <si>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</si>
  <si>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</si>
  <si>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</si>
  <si>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</si>
  <si>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</si>
  <si>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</si>
  <si>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</si>
  <si>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</si>
  <si>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</si>
  <si>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</si>
  <si>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</si>
  <si>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</si>
  <si>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</si>
  <si>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</si>
  <si>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</si>
  <si>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</si>
  <si>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</si>
  <si>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</si>
  <si>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</si>
  <si>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</si>
  <si>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</si>
  <si>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</si>
  <si>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</si>
  <si>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</si>
  <si>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</si>
  <si>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</si>
  <si>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</si>
  <si>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</si>
  <si>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</si>
  <si>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</si>
  <si>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</si>
  <si>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</si>
  <si>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</si>
  <si>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</si>
  <si>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</si>
  <si>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</si>
  <si>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</si>
  <si>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</si>
  <si>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</si>
  <si>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</si>
  <si>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</si>
  <si>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</si>
  <si>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</si>
  <si>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</si>
  <si>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</si>
  <si>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</si>
  <si>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</si>
  <si>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</si>
  <si>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</si>
  <si>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</si>
  <si>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</si>
  <si>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</si>
  <si>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</si>
  <si>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</si>
  <si>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</si>
  <si>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</si>
  <si>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</si>
  <si>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</si>
  <si>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</si>
  <si>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</si>
  <si>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</si>
  <si>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</si>
  <si>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</si>
  <si>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</si>
  <si>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</si>
  <si>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</si>
  <si>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</si>
  <si>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</si>
  <si>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</si>
  <si>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</si>
  <si>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</si>
  <si>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</si>
  <si>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</si>
  <si>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</si>
  <si>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</si>
  <si>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</si>
  <si>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</si>
  <si>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</si>
  <si>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</si>
  <si>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</si>
  <si>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</si>
  <si>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</si>
  <si>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</si>
  <si>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</si>
  <si>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</si>
  <si>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</si>
  <si>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</si>
  <si>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</si>
  <si>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</si>
  <si>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</si>
  <si>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</si>
  <si>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</si>
  <si>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</si>
  <si>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</si>
  <si>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</si>
  <si>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</si>
  <si>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</si>
  <si>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</si>
  <si>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</si>
  <si>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</si>
  <si>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</si>
  <si>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</si>
  <si>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</si>
  <si>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</si>
  <si>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</si>
  <si>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</si>
  <si>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</si>
  <si>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</si>
  <si>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</si>
  <si>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</si>
  <si>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</si>
  <si>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</si>
  <si>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</si>
  <si>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</si>
  <si>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</si>
  <si>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</si>
  <si>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</si>
  <si>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</si>
  <si>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</si>
  <si>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</si>
  <si>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</si>
  <si>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</si>
  <si>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</si>
  <si>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</si>
  <si>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</si>
  <si>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</si>
  <si>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</si>
  <si>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</si>
  <si>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</si>
  <si>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</si>
  <si>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</si>
  <si>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</si>
  <si>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</si>
  <si>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</si>
  <si>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</si>
  <si>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</si>
  <si>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</si>
  <si>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</si>
  <si>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</si>
  <si>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</si>
  <si>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</si>
  <si>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</si>
  <si>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</si>
  <si>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</si>
  <si>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</si>
  <si>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</si>
  <si>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</si>
  <si>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</si>
  <si>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</si>
  <si>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</si>
  <si>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</si>
  <si>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</si>
  <si>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</si>
  <si>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</si>
  <si>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</si>
  <si>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</si>
  <si>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</si>
  <si>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</si>
  <si>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</si>
  <si>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</si>
  <si>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</si>
  <si>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</si>
  <si>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</si>
  <si>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</si>
  <si>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</si>
  <si>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</si>
  <si>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</si>
  <si>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</si>
  <si>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</si>
  <si>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</si>
  <si>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</si>
  <si>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</si>
  <si>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</si>
  <si>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</si>
  <si>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</si>
  <si>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</si>
  <si>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</si>
  <si>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</si>
  <si>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</si>
  <si>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</si>
  <si>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</si>
  <si>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</si>
  <si>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</si>
  <si>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</si>
  <si>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</si>
  <si>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</si>
  <si>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</si>
  <si>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</si>
  <si>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</si>
  <si>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</si>
  <si>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</si>
  <si>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</si>
  <si>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</si>
  <si>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</si>
  <si>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</si>
  <si>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</si>
  <si>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</si>
  <si>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</si>
  <si>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</si>
  <si>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</si>
  <si>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</si>
  <si>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</si>
  <si>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</si>
  <si>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</si>
  <si>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</si>
  <si>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</si>
  <si>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</si>
  <si>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</si>
  <si>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</si>
  <si>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</si>
  <si>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</si>
  <si>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</si>
  <si>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</si>
  <si>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</si>
  <si>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</si>
  <si>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</si>
  <si>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</si>
  <si>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</si>
  <si>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</si>
  <si>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</si>
  <si>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</si>
  <si>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</si>
  <si>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</si>
  <si>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</si>
  <si>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</si>
  <si>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</si>
  <si>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</si>
  <si>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</si>
  <si>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</si>
  <si>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</si>
  <si>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</si>
  <si>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</si>
  <si>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</si>
  <si>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</si>
  <si>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</si>
  <si>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</si>
  <si>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</si>
  <si>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</si>
  <si>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</si>
  <si>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</si>
  <si>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</si>
  <si>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</si>
  <si>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</si>
  <si>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</si>
  <si>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</si>
  <si>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</si>
  <si>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</si>
  <si>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</si>
  <si>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</si>
  <si>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</si>
  <si>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</si>
  <si>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</si>
  <si>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</si>
  <si>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</si>
  <si>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</si>
  <si>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</si>
  <si>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</si>
  <si>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</si>
  <si>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</si>
  <si>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</si>
  <si>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</si>
  <si>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</si>
  <si>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</si>
  <si>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</si>
  <si>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</si>
  <si>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</si>
  <si>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</si>
  <si>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</si>
  <si>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</si>
  <si>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</si>
  <si>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</si>
  <si>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</si>
  <si>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</si>
  <si>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</si>
  <si>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</si>
  <si>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</si>
  <si>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</si>
  <si>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</si>
  <si>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</si>
  <si>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</si>
  <si>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</si>
  <si>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</si>
  <si>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</si>
  <si>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</si>
  <si>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</si>
  <si>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</si>
  <si>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</si>
  <si>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</si>
  <si>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</si>
  <si>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</si>
  <si>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</si>
  <si>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</si>
  <si>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</si>
  <si>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</si>
  <si>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</si>
  <si>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</si>
  <si>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</si>
  <si>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</si>
  <si>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</si>
  <si>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</si>
  <si>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</si>
  <si>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</si>
  <si>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</si>
  <si>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</si>
  <si>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</si>
  <si>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</si>
  <si>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</si>
  <si>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</si>
  <si>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</si>
  <si>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</si>
  <si>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</si>
  <si>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</si>
  <si>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</si>
  <si>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</si>
  <si>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</si>
  <si>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</si>
  <si>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</si>
  <si>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</si>
  <si>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</si>
  <si>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</si>
  <si>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</si>
  <si>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</si>
  <si>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</si>
  <si>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</si>
  <si>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</si>
  <si>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</si>
  <si>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</si>
  <si>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</si>
  <si>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</si>
  <si>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</si>
  <si>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</si>
  <si>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</si>
  <si>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</si>
  <si>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</si>
  <si>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</si>
  <si>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</si>
  <si>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</si>
  <si>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</si>
  <si>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</si>
  <si>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</si>
  <si>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</si>
  <si>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</si>
  <si>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</si>
  <si>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</si>
  <si>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</si>
  <si>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</si>
  <si>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</si>
  <si>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</si>
  <si>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</si>
  <si>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</si>
  <si>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</si>
  <si>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</si>
  <si>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</si>
  <si>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</si>
  <si>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</si>
  <si>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</si>
  <si>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</si>
  <si>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</si>
  <si>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</si>
  <si>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</si>
  <si>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</si>
  <si>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</si>
  <si>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</si>
  <si>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</si>
  <si>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</si>
  <si>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</si>
  <si>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</si>
  <si>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</si>
  <si>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</si>
  <si>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</si>
  <si>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</si>
  <si>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</si>
  <si>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</si>
  <si>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</si>
  <si>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</si>
  <si>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</si>
  <si>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</si>
  <si>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</si>
  <si>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</si>
  <si>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</si>
  <si>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</si>
  <si>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</si>
  <si>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</si>
  <si>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</si>
  <si>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</si>
  <si>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</si>
  <si>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</si>
  <si>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</si>
  <si>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</si>
  <si>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</si>
  <si>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</si>
  <si>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</si>
  <si>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</si>
  <si>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</si>
  <si>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</si>
  <si>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</si>
  <si>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</si>
  <si>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</si>
  <si>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</si>
  <si>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</si>
  <si>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</si>
  <si>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</si>
  <si>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</si>
  <si>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</si>
  <si>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</si>
  <si>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</si>
  <si>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</si>
  <si>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</si>
  <si>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</si>
  <si>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</si>
  <si>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</si>
  <si>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</si>
  <si>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</si>
  <si>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</si>
  <si>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</si>
  <si>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</si>
  <si>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</si>
  <si>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</si>
  <si>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</si>
  <si>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</si>
  <si>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</si>
  <si>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</si>
  <si>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</si>
  <si>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</si>
  <si>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</si>
  <si>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</si>
  <si>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</si>
  <si>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</si>
  <si>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</si>
  <si>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</si>
  <si>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</si>
  <si>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</si>
  <si>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</si>
  <si>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</si>
  <si>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</si>
  <si>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</si>
  <si>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</si>
  <si>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</si>
  <si>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</si>
  <si>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</si>
  <si>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</si>
  <si>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</si>
  <si>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</si>
  <si>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</si>
  <si>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</si>
  <si>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</si>
  <si>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</si>
  <si>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</si>
  <si>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</si>
  <si>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</si>
  <si>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</si>
  <si>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</si>
  <si>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</si>
  <si>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</si>
  <si>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</si>
  <si>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</si>
  <si>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</si>
  <si>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</si>
  <si>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</si>
  <si>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</si>
  <si>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</si>
  <si>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</si>
  <si>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</si>
  <si>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</si>
  <si>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</si>
  <si>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</si>
  <si>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</si>
  <si>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</si>
  <si>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</si>
  <si>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</si>
  <si>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</si>
  <si>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</si>
  <si>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</si>
  <si>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</si>
  <si>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</si>
  <si>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</si>
  <si>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</si>
  <si>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</si>
  <si>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</si>
  <si>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</si>
  <si>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</si>
  <si>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</si>
  <si>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</si>
  <si>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</si>
  <si>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</si>
  <si>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</si>
  <si>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</si>
  <si>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</si>
  <si>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</si>
  <si>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</si>
  <si>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</si>
  <si>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</si>
  <si>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</si>
  <si>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</si>
  <si>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</si>
  <si>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</si>
  <si>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</si>
  <si>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</si>
  <si>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</si>
  <si>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</si>
  <si>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</si>
  <si>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</si>
  <si>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</si>
  <si>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</si>
  <si>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</si>
  <si>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</si>
  <si>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</si>
  <si>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</si>
  <si>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</si>
  <si>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</si>
  <si>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</si>
  <si>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</si>
  <si>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</si>
  <si>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</si>
  <si>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</si>
  <si>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</si>
  <si>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</si>
  <si>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</si>
  <si>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</si>
  <si>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</si>
  <si>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</si>
  <si>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</si>
  <si>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</si>
  <si>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</si>
  <si>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</si>
  <si>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</si>
  <si>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</si>
  <si>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</si>
  <si>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</si>
  <si>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</si>
  <si>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</si>
  <si>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</si>
  <si>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</si>
  <si>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</si>
  <si>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</si>
  <si>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</si>
  <si>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</si>
  <si>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</si>
  <si>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</si>
  <si>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</si>
  <si>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</si>
  <si>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</si>
  <si>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</si>
  <si>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</si>
  <si>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</si>
  <si>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</si>
  <si>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</si>
  <si>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</si>
  <si>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</si>
  <si>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</si>
  <si>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</si>
  <si>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</si>
  <si>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</si>
  <si>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</si>
  <si>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</si>
  <si>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</si>
  <si>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</si>
  <si>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</si>
  <si>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</si>
  <si>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</si>
  <si>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</si>
  <si>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</si>
  <si>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</si>
  <si>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</si>
  <si>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</si>
  <si>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</si>
  <si>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</si>
  <si>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</si>
  <si>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</si>
  <si>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</si>
  <si>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</si>
  <si>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</si>
  <si>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</si>
  <si>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</si>
  <si>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</si>
  <si>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</si>
  <si>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</si>
  <si>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</si>
  <si>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</si>
  <si>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</si>
  <si>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</si>
  <si>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</si>
  <si>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</si>
  <si>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</si>
  <si>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</si>
  <si>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</si>
  <si>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</si>
  <si>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</si>
  <si>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</si>
  <si>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</si>
  <si>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</si>
  <si>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</si>
  <si>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</si>
  <si>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</si>
  <si>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</si>
  <si>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</si>
  <si>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</si>
  <si>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</si>
  <si>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</si>
  <si>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</si>
  <si>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</si>
  <si>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</si>
  <si>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</si>
  <si>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</si>
  <si>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</si>
  <si>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</si>
  <si>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</si>
  <si>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</si>
  <si>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</si>
  <si>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</si>
  <si>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</si>
  <si>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</si>
  <si>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</si>
  <si>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</si>
  <si>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</si>
  <si>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</si>
  <si>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</si>
  <si>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</si>
  <si>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</si>
  <si>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</si>
  <si>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</si>
  <si>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</si>
  <si>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</si>
  <si>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</si>
  <si>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</si>
  <si>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</si>
  <si>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</si>
  <si>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</si>
  <si>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</si>
  <si>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</si>
  <si>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</si>
  <si>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</si>
  <si>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</si>
  <si>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</si>
  <si>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</si>
  <si>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</si>
  <si>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</si>
  <si>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</si>
  <si>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</si>
  <si>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</si>
  <si>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</si>
  <si>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</si>
  <si>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</si>
  <si>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</si>
  <si>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</si>
  <si>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</si>
  <si>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</si>
  <si>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</si>
  <si>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</si>
  <si>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</si>
  <si>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</si>
  <si>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</si>
  <si>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</si>
  <si>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</si>
  <si>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</si>
  <si>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</si>
  <si>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</si>
  <si>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</si>
  <si>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</si>
  <si>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</si>
  <si>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</si>
  <si>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</si>
  <si>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</si>
  <si>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</si>
  <si>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</si>
  <si>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</si>
  <si>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</si>
  <si>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</si>
  <si>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</si>
  <si>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</si>
  <si>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</si>
  <si>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</si>
  <si>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</si>
  <si>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</si>
  <si>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</si>
  <si>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</si>
  <si>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</si>
  <si>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</si>
  <si>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</si>
  <si>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</si>
  <si>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</si>
  <si>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</si>
  <si>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</si>
  <si>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</si>
  <si>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</si>
  <si>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</si>
  <si>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</si>
  <si>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</si>
  <si>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</si>
  <si>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</si>
  <si>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</si>
  <si>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</si>
  <si>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</si>
  <si>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</si>
  <si>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</si>
  <si>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</si>
  <si>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</si>
  <si>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</si>
  <si>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</si>
  <si>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</si>
  <si>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</si>
  <si>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</si>
  <si>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</si>
  <si>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</si>
  <si>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</si>
  <si>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</si>
  <si>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</si>
  <si>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</si>
  <si>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</si>
  <si>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</si>
  <si>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</si>
  <si>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</si>
  <si>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</si>
  <si>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</si>
  <si>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</si>
  <si>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</si>
  <si>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</si>
  <si>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</si>
  <si>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</si>
  <si>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</si>
  <si>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</si>
  <si>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</si>
  <si>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</si>
  <si>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</si>
  <si>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</si>
  <si>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</si>
  <si>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</si>
  <si>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</si>
  <si>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</si>
  <si>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</si>
  <si>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</si>
  <si>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</si>
  <si>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</si>
  <si>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</si>
  <si>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</si>
  <si>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</si>
  <si>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</si>
  <si>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</si>
  <si>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</si>
  <si>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</si>
  <si>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</si>
  <si>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</si>
  <si>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</si>
  <si>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</si>
  <si>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</si>
  <si>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</si>
  <si>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</si>
  <si>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</si>
  <si>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</si>
  <si>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</si>
  <si>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</si>
  <si>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</si>
  <si>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</si>
  <si>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</si>
  <si>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</si>
  <si>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</si>
  <si>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</si>
  <si>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</si>
  <si>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</si>
  <si>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</si>
  <si>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</si>
  <si>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</si>
  <si>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</si>
  <si>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</si>
  <si>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</si>
  <si>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</si>
  <si>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</si>
  <si>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</si>
  <si>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</si>
  <si>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</si>
  <si>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</si>
  <si>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</si>
  <si>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</si>
  <si>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</si>
  <si>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</si>
  <si>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</si>
  <si>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</si>
  <si>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</si>
  <si>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</si>
  <si>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</si>
  <si>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</si>
  <si>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</si>
  <si>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</si>
  <si>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</si>
  <si>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</si>
  <si>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</si>
  <si>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</si>
  <si>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</si>
  <si>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</si>
  <si>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</si>
  <si>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</si>
  <si>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</si>
  <si>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</si>
  <si>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</si>
  <si>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</si>
  <si>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</si>
  <si>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</si>
  <si>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</si>
  <si>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</si>
  <si>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</si>
  <si>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</si>
  <si>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</si>
  <si>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</si>
  <si>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</si>
  <si>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</si>
  <si>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</si>
  <si>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</si>
  <si>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</si>
  <si>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</si>
  <si>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</si>
  <si>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</si>
  <si>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</si>
  <si>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</si>
  <si>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</si>
  <si>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</si>
  <si>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</si>
  <si>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</si>
  <si>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</si>
  <si>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</si>
  <si>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</si>
  <si>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</si>
  <si>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</si>
  <si>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</si>
  <si>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</si>
  <si>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</si>
  <si>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</si>
  <si>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</si>
  <si>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</si>
  <si>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</si>
  <si>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</si>
  <si>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</si>
  <si>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</si>
  <si>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</si>
  <si>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</si>
  <si>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</si>
  <si>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</si>
  <si>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</si>
  <si>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</si>
  <si>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</si>
  <si>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</si>
  <si>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</si>
  <si>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</si>
  <si>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</si>
  <si>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</si>
  <si>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</si>
  <si>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</si>
  <si>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</si>
  <si>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</si>
  <si>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</si>
  <si>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</si>
  <si>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</si>
  <si>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</si>
  <si>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</si>
  <si>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</si>
  <si>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</si>
  <si>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</si>
  <si>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</si>
  <si>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</si>
  <si>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</si>
  <si>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</si>
  <si>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</si>
  <si>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</si>
  <si>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</si>
  <si>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</si>
  <si>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</si>
  <si>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</si>
  <si>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</si>
  <si>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</si>
  <si>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</si>
  <si>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</si>
  <si>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</si>
  <si>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</si>
  <si>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</si>
  <si>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</si>
  <si>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</si>
  <si>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</si>
  <si>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</si>
  <si>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</si>
  <si>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</si>
  <si>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</si>
  <si>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</si>
  <si>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</si>
  <si>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</si>
  <si>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</si>
  <si>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</si>
  <si>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</si>
  <si>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</si>
  <si>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</si>
  <si>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</si>
  <si>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</si>
  <si>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</si>
  <si>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</si>
  <si>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</si>
  <si>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</si>
  <si>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</si>
  <si>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</si>
  <si>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</si>
  <si>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</si>
  <si>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</si>
  <si>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</si>
  <si>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</si>
  <si>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</si>
  <si>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</si>
  <si>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</si>
  <si>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</si>
  <si>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</si>
  <si>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</si>
  <si>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</si>
  <si>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</si>
  <si>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</si>
  <si>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</si>
  <si>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</si>
  <si>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</si>
  <si>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</si>
  <si>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</si>
  <si>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</si>
  <si>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</si>
  <si>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</si>
  <si>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</si>
  <si>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</si>
  <si>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</si>
  <si>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</si>
  <si>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</si>
  <si>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</si>
  <si>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</si>
  <si>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</si>
  <si>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</si>
  <si>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</si>
  <si>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</si>
  <si>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</si>
  <si>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</si>
  <si>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</si>
  <si>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</si>
  <si>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</si>
  <si>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</si>
  <si>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</si>
  <si>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</si>
  <si>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</si>
  <si>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</si>
  <si>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</si>
  <si>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</si>
  <si>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</si>
  <si>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</si>
  <si>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</si>
  <si>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</si>
  <si>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</si>
  <si>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</si>
  <si>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</si>
  <si>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</si>
  <si>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</si>
  <si>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</si>
  <si>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</si>
  <si>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</si>
  <si>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</si>
  <si>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</si>
  <si>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</si>
  <si>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</si>
  <si>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</si>
  <si>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</si>
  <si>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</si>
  <si>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</si>
  <si>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</si>
  <si>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</si>
  <si>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</si>
  <si>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</si>
  <si>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</si>
  <si>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</si>
  <si>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</si>
  <si>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</si>
  <si>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</si>
  <si>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</si>
  <si>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</si>
  <si>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</si>
  <si>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</si>
  <si>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</si>
  <si>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</si>
  <si>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</si>
  <si>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</si>
  <si>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</si>
  <si>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</si>
  <si>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</si>
  <si>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</si>
  <si>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</si>
  <si>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</si>
  <si>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</si>
  <si>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</si>
  <si>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</si>
  <si>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</si>
  <si>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</si>
  <si>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</si>
  <si>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</si>
  <si>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</si>
  <si>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</si>
  <si>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</si>
  <si>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</si>
  <si>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</si>
  <si>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</si>
  <si>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</si>
  <si>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</si>
  <si>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</si>
  <si>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</si>
  <si>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</si>
  <si>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</si>
  <si>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</si>
  <si>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</si>
  <si>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</si>
  <si>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</si>
  <si>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</si>
  <si>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</si>
  <si>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</si>
  <si>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</si>
  <si>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</si>
  <si>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</si>
  <si>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</si>
  <si>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</si>
  <si>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</si>
  <si>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</si>
  <si>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</si>
  <si>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</si>
  <si>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</si>
  <si>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</si>
  <si>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</si>
  <si>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</si>
  <si>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</si>
  <si>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</si>
  <si>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</si>
  <si>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</si>
  <si>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</si>
  <si>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</si>
  <si>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</si>
  <si>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</si>
  <si>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</si>
  <si>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</si>
  <si>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</si>
  <si>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</si>
  <si>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</si>
  <si>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</si>
  <si>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</si>
  <si>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</si>
  <si>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</si>
  <si>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</si>
  <si>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</si>
  <si>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</si>
  <si>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</si>
  <si>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</si>
  <si>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</si>
  <si>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</si>
  <si>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</si>
  <si>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</si>
  <si>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</si>
  <si>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</si>
  <si>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</si>
  <si>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</si>
  <si>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</si>
  <si>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</si>
  <si>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</si>
  <si>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</si>
  <si>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</si>
  <si>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</si>
  <si>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</si>
  <si>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</si>
  <si>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</si>
  <si>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</si>
  <si>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</si>
  <si>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</si>
  <si>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</si>
  <si>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</si>
  <si>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</si>
  <si>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</si>
  <si>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</si>
  <si>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</si>
  <si>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</si>
  <si>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</si>
  <si>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</si>
  <si>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</si>
  <si>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</si>
  <si>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</si>
  <si>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</si>
  <si>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</si>
  <si>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</si>
  <si>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</si>
  <si>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</si>
  <si>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</si>
  <si>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</si>
  <si>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</si>
  <si>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</si>
  <si>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</si>
  <si>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</si>
  <si>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</si>
  <si>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</si>
  <si>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</si>
  <si>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</si>
  <si>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</si>
  <si>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</si>
  <si>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</si>
  <si>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</si>
  <si>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</si>
  <si>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</si>
  <si>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</si>
  <si>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</si>
  <si>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</si>
  <si>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</si>
  <si>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</si>
  <si>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</si>
  <si>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</si>
  <si>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</si>
  <si>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</si>
  <si>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</si>
  <si>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</si>
  <si>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</si>
  <si>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</si>
  <si>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</si>
  <si>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</si>
  <si>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</si>
  <si>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</si>
  <si>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</si>
  <si>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</si>
  <si>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</si>
  <si>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</si>
  <si>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</si>
  <si>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</si>
  <si>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</si>
  <si>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</si>
  <si>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</si>
  <si>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</si>
  <si>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</si>
  <si>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</si>
  <si>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</si>
  <si>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</si>
  <si>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</si>
  <si>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</si>
  <si>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</si>
  <si>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</si>
  <si>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</si>
  <si>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</si>
  <si>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</si>
  <si>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</si>
  <si>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</si>
  <si>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</si>
  <si>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</si>
  <si>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</si>
  <si>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</si>
  <si>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</si>
  <si>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</si>
  <si>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</si>
  <si>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</si>
  <si>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</si>
  <si>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</si>
  <si>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</si>
  <si>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</si>
  <si>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</si>
  <si>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</si>
  <si>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</si>
  <si>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</si>
  <si>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</si>
  <si>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</si>
  <si>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</si>
  <si>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</si>
  <si>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</si>
  <si>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</si>
  <si>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</si>
  <si>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</si>
  <si>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</si>
  <si>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</si>
  <si>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</si>
  <si>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</si>
  <si>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</si>
  <si>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</si>
  <si>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</si>
  <si>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</si>
  <si>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</si>
  <si>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</si>
  <si>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</si>
  <si>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</si>
  <si>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</si>
  <si>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</si>
  <si>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</si>
  <si>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</si>
  <si>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</si>
  <si>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</si>
  <si>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</si>
  <si>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</si>
  <si>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</si>
  <si>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</si>
  <si>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</si>
  <si>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</si>
  <si>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</si>
  <si>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</si>
  <si>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</si>
  <si>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</si>
  <si>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</si>
  <si>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</si>
  <si>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</si>
  <si>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</si>
  <si>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</si>
  <si>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</si>
  <si>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</si>
  <si>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</si>
  <si>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</si>
  <si>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</si>
  <si>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</si>
  <si>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</si>
  <si>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</si>
  <si>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</si>
  <si>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</si>
  <si>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</si>
  <si>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</si>
  <si>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</si>
  <si>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</si>
  <si>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</si>
  <si>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</si>
  <si>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</si>
  <si>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</si>
  <si>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</si>
  <si>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</si>
  <si>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</si>
  <si>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</si>
  <si>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</si>
  <si>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</si>
  <si>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</si>
  <si>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</si>
  <si>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</si>
  <si>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</si>
  <si>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</si>
  <si>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</si>
  <si>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</si>
  <si>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</si>
  <si>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</si>
  <si>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</si>
  <si>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</si>
  <si>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</si>
  <si>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</si>
  <si>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</si>
  <si>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</si>
  <si>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</si>
  <si>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</si>
  <si>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</si>
  <si>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</si>
  <si>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</si>
  <si>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</si>
  <si>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</si>
  <si>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</si>
  <si>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</si>
  <si>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</si>
  <si>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</si>
  <si>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</si>
  <si>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</si>
  <si>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</si>
  <si>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</si>
  <si>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</si>
  <si>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</si>
  <si>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</si>
  <si>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</si>
  <si>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</si>
  <si>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</si>
  <si>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</si>
  <si>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</si>
  <si>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</si>
  <si>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</si>
  <si>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</si>
  <si>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</si>
  <si>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</si>
  <si>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</si>
  <si>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</si>
  <si>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</si>
  <si>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</si>
  <si>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</si>
  <si>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</si>
  <si>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</si>
  <si>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</si>
  <si>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</si>
  <si>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</si>
  <si>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</si>
  <si>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</si>
  <si>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</si>
  <si>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</si>
  <si>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</si>
  <si>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</si>
  <si>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</si>
  <si>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</si>
  <si>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</si>
  <si>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</si>
  <si>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</si>
  <si>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</si>
  <si>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</si>
  <si>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</si>
  <si>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</si>
  <si>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</si>
  <si>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</si>
  <si>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</si>
  <si>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</si>
  <si>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</si>
  <si>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</si>
  <si>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</si>
  <si>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</si>
  <si>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</si>
  <si>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</si>
  <si>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</si>
  <si>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</si>
  <si>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</si>
  <si>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</si>
  <si>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</si>
  <si>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</si>
  <si>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</si>
  <si>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</si>
  <si>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</si>
  <si>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</si>
  <si>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</si>
  <si>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</si>
  <si>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</si>
  <si>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</si>
  <si>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</si>
  <si>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</si>
  <si>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</si>
  <si>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</si>
  <si>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</si>
  <si>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</si>
  <si>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</si>
  <si>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</si>
  <si>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</si>
  <si>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</si>
  <si>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</si>
  <si>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</si>
  <si>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</si>
  <si>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</si>
  <si>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</si>
  <si>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</si>
  <si>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</si>
  <si>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</si>
  <si>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</si>
  <si>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</si>
  <si>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</si>
  <si>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</si>
  <si>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</si>
  <si>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</si>
  <si>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</si>
  <si>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</si>
  <si>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</si>
  <si>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</si>
  <si>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</si>
  <si>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</si>
  <si>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</si>
  <si>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</si>
  <si>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</si>
  <si>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</si>
  <si>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</si>
  <si>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</si>
  <si>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</si>
  <si>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</si>
  <si>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</si>
  <si>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</si>
  <si>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</si>
  <si>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</si>
  <si>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</si>
  <si>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</si>
  <si>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</si>
  <si>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</si>
  <si>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</si>
  <si>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</si>
  <si>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</si>
  <si>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</si>
  <si>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</si>
  <si>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</si>
  <si>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</si>
  <si>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</si>
  <si>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</si>
  <si>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</si>
  <si>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</si>
  <si>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</si>
  <si>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</si>
  <si>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</si>
  <si>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</si>
  <si>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</si>
  <si>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</si>
  <si>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</si>
  <si>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</si>
  <si>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</si>
  <si>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</si>
  <si>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</si>
  <si>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</si>
  <si>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</si>
  <si>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</si>
  <si>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</si>
  <si>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</si>
  <si>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</si>
  <si>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</si>
  <si>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</si>
  <si>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</si>
  <si>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</si>
  <si>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</si>
  <si>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</si>
  <si>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</si>
  <si>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</si>
  <si>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</si>
  <si>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</si>
  <si>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</si>
  <si>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</si>
  <si>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</si>
  <si>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</si>
  <si>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</si>
  <si>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</si>
  <si>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</si>
  <si>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</si>
  <si>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</si>
  <si>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</si>
  <si>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</si>
  <si>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</si>
  <si>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</si>
  <si>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</si>
  <si>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</si>
  <si>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</si>
  <si>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</si>
  <si>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</si>
  <si>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</si>
  <si>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</si>
  <si>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</si>
  <si>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</si>
  <si>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</si>
  <si>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</si>
  <si>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</si>
  <si>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</si>
  <si>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</si>
  <si>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</si>
  <si>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</si>
  <si>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</si>
  <si>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</si>
  <si>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</si>
  <si>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</si>
  <si>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</si>
  <si>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</si>
  <si>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</si>
  <si>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</si>
  <si>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</si>
  <si>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</si>
  <si>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</si>
  <si>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</si>
  <si>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</si>
  <si>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</si>
  <si>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</si>
  <si>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</si>
  <si>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</si>
  <si>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</si>
  <si>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</si>
  <si>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</si>
  <si>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</si>
  <si>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</si>
  <si>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</si>
  <si>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</si>
  <si>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</si>
  <si>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</si>
  <si>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</si>
  <si>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</si>
  <si>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</si>
  <si>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</si>
  <si>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</si>
  <si>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</si>
  <si>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</si>
  <si>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</si>
  <si>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</si>
  <si>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</si>
  <si>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</si>
  <si>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</si>
  <si>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</si>
  <si>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</si>
  <si>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</si>
  <si>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</si>
  <si>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</si>
  <si>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</si>
  <si>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</si>
  <si>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</si>
  <si>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</si>
  <si>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</si>
  <si>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</si>
  <si>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</si>
  <si>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</si>
  <si>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</si>
  <si>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</si>
  <si>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</si>
  <si>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</si>
  <si>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</si>
  <si>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</si>
  <si>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</si>
  <si>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</si>
  <si>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</si>
  <si>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</si>
  <si>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</si>
  <si>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</si>
  <si>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</si>
  <si>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</si>
  <si>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</si>
  <si>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</si>
  <si>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</si>
  <si>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</si>
  <si>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</si>
  <si>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</si>
  <si>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</si>
  <si>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</si>
  <si>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</si>
  <si>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</si>
  <si>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</si>
  <si>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</si>
  <si>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</si>
  <si>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</si>
  <si>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</si>
  <si>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</si>
  <si>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</si>
  <si>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</si>
  <si>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</si>
  <si>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</si>
  <si>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</si>
  <si>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</si>
  <si>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</si>
  <si>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</si>
  <si>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</si>
  <si>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</si>
  <si>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</si>
  <si>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</si>
  <si>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</si>
  <si>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</si>
  <si>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</si>
  <si>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</si>
  <si>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</si>
  <si>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</si>
  <si>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</si>
  <si>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</si>
  <si>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</si>
  <si>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</si>
  <si>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</si>
  <si>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</si>
  <si>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</si>
  <si>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</si>
  <si>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</si>
  <si>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</si>
  <si>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</si>
  <si>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</si>
  <si>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</si>
  <si>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</si>
  <si>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</si>
  <si>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</si>
  <si>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</si>
  <si>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</si>
  <si>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</si>
  <si>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</si>
  <si>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</si>
  <si>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</si>
  <si>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</si>
  <si>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</si>
  <si>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</si>
  <si>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</si>
  <si>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</si>
  <si>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</si>
  <si>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</si>
  <si>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</si>
  <si>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</si>
  <si>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</si>
  <si>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</si>
  <si>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</si>
  <si>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</si>
  <si>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</si>
  <si>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</si>
  <si>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</si>
  <si>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</si>
  <si>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</si>
  <si>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</si>
  <si>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</si>
  <si>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</si>
  <si>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</si>
  <si>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</si>
  <si>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</si>
  <si>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</si>
  <si>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</si>
  <si>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</si>
  <si>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</si>
  <si>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</si>
  <si>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</si>
  <si>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</si>
  <si>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</si>
  <si>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</si>
  <si>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</si>
  <si>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</si>
  <si>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</si>
  <si>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</si>
  <si>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</si>
  <si>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</si>
  <si>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</si>
  <si>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</si>
  <si>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</si>
  <si>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</si>
  <si>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</si>
  <si>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</si>
  <si>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</si>
  <si>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</si>
  <si>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</si>
  <si>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</si>
  <si>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</si>
  <si>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</si>
  <si>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</si>
  <si>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</si>
  <si>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</si>
  <si>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</si>
  <si>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</si>
  <si>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</si>
  <si>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</si>
  <si>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</si>
  <si>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</si>
  <si>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</si>
  <si>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</si>
  <si>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</si>
  <si>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</si>
  <si>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</si>
  <si>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</si>
  <si>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</si>
  <si>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</si>
  <si>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</si>
  <si>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</si>
  <si>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</si>
  <si>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</si>
  <si>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</si>
  <si>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</si>
  <si>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</si>
  <si>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</si>
  <si>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</si>
  <si>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</si>
  <si>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</si>
  <si>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</si>
  <si>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</si>
  <si>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</si>
  <si>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</si>
  <si>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</si>
  <si>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</si>
  <si>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</si>
  <si>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</si>
  <si>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</si>
  <si>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</si>
  <si>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</si>
  <si>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</si>
  <si>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</si>
  <si>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</si>
  <si>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</si>
  <si>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</si>
  <si>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</si>
  <si>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</si>
  <si>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</si>
  <si>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</si>
  <si>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</si>
  <si>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</si>
  <si>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</si>
  <si>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</si>
  <si>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</si>
  <si>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</si>
  <si>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</si>
  <si>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</si>
  <si>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</si>
  <si>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</si>
  <si>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</si>
  <si>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</si>
  <si>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</si>
  <si>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</si>
  <si>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</si>
  <si>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</si>
  <si>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</si>
  <si>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</si>
  <si>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</si>
  <si>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</si>
  <si>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</si>
  <si>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</si>
  <si>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</si>
  <si>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</si>
  <si>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</si>
  <si>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</si>
  <si>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</si>
  <si>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</si>
  <si>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</si>
  <si>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</si>
  <si>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</si>
  <si>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</si>
  <si>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</si>
  <si>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</si>
  <si>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</si>
  <si>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</si>
  <si>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</si>
  <si>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</si>
  <si>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</si>
  <si>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</si>
  <si>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</si>
  <si>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</si>
  <si>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</si>
  <si>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</si>
  <si>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</si>
  <si>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</si>
  <si>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</si>
  <si>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</si>
  <si>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</si>
  <si>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</si>
  <si>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</si>
  <si>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</si>
  <si>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</si>
  <si>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</si>
  <si>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</si>
  <si>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</si>
  <si>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</si>
  <si>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</si>
  <si>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</si>
  <si>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</si>
  <si>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</si>
  <si>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</si>
  <si>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</si>
  <si>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</si>
  <si>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</si>
  <si>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</si>
  <si>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</si>
  <si>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</si>
  <si>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</si>
  <si>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</si>
  <si>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</si>
  <si>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</si>
  <si>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</si>
  <si>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</si>
  <si>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</si>
  <si>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</si>
  <si>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</si>
  <si>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</si>
  <si>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</si>
  <si>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</si>
  <si>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</si>
  <si>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</si>
  <si>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</si>
  <si>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</si>
  <si>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</si>
  <si>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</si>
  <si>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</si>
  <si>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</si>
  <si>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</si>
  <si>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</si>
  <si>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</si>
  <si>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</si>
  <si>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</si>
  <si>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</si>
  <si>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</si>
  <si>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</si>
  <si>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</si>
  <si>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</si>
  <si>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</si>
  <si>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</si>
  <si>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</si>
  <si>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</si>
  <si>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</si>
  <si>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</si>
  <si>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</si>
  <si>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</si>
  <si>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</si>
  <si>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</si>
  <si>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</si>
  <si>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</si>
  <si>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</si>
  <si>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</si>
  <si>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</si>
  <si>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</si>
  <si>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</si>
  <si>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</si>
  <si>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</si>
  <si>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</si>
  <si>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</si>
  <si>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</si>
  <si>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</si>
  <si>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</si>
  <si>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</si>
  <si>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</si>
  <si>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</si>
  <si>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</si>
  <si>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</si>
  <si>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</si>
  <si>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</si>
  <si>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</si>
  <si>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</si>
  <si>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</si>
  <si>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</si>
  <si>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</si>
  <si>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</si>
  <si>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</si>
  <si>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</si>
  <si>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</si>
  <si>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</si>
  <si>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</si>
  <si>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</si>
  <si>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</si>
  <si>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</si>
  <si>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</si>
  <si>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</si>
  <si>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</si>
  <si>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</si>
  <si>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</si>
  <si>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</si>
  <si>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</si>
  <si>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</si>
  <si>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</si>
  <si>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</si>
  <si>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</si>
  <si>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</si>
  <si>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</si>
  <si>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</si>
  <si>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</si>
  <si>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</si>
  <si>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</si>
  <si>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</si>
  <si>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</si>
  <si>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</si>
  <si>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</si>
  <si>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</si>
  <si>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</si>
  <si>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</si>
  <si>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</si>
  <si>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</si>
  <si>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</si>
  <si>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</si>
  <si>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</si>
  <si>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</si>
  <si>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</si>
  <si>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</si>
  <si>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</si>
  <si>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</si>
  <si>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</si>
  <si>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</si>
  <si>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</si>
  <si>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</si>
  <si>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</si>
  <si>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</si>
  <si>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</si>
  <si>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</si>
  <si>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</si>
  <si>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</si>
  <si>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</si>
  <si>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</si>
  <si>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</si>
  <si>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</si>
  <si>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</si>
  <si>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</si>
  <si>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</si>
  <si>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</si>
  <si>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</si>
  <si>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</si>
  <si>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</si>
  <si>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</si>
  <si>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</si>
  <si>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</si>
  <si>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</si>
  <si>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</si>
  <si>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</si>
  <si>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</si>
  <si>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</si>
  <si>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</si>
  <si>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</si>
  <si>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</si>
  <si>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</si>
  <si>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</si>
  <si>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</si>
  <si>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</si>
  <si>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</si>
  <si>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</si>
  <si>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</si>
  <si>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</si>
  <si>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</si>
  <si>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</si>
  <si>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</si>
  <si>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</si>
  <si>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</si>
  <si>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</si>
  <si>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</si>
  <si>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</si>
  <si>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</si>
  <si>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</si>
  <si>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</si>
  <si>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</si>
  <si>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</si>
  <si>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</si>
  <si>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</si>
  <si>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</si>
  <si>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</si>
  <si>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</si>
  <si>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</si>
  <si>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</si>
  <si>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</si>
  <si>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</si>
  <si>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</si>
  <si>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</si>
  <si>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</si>
  <si>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</si>
  <si>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</si>
  <si>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</si>
  <si>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</si>
  <si>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</si>
  <si>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</si>
  <si>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</si>
  <si>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</si>
  <si>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</si>
  <si>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</si>
  <si>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</si>
  <si>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</si>
  <si>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</si>
  <si>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</si>
  <si>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</si>
  <si>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</si>
  <si>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</si>
  <si>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</si>
  <si>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</si>
  <si>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</si>
  <si>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</si>
  <si>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</si>
  <si>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</si>
  <si>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</si>
  <si>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</si>
  <si>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</si>
  <si>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</si>
  <si>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</si>
  <si>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</si>
  <si>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</si>
  <si>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</si>
  <si>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</si>
  <si>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</si>
  <si>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</si>
  <si>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</si>
  <si>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</si>
  <si>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</si>
  <si>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</si>
  <si>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</si>
  <si>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</si>
  <si>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</si>
  <si>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</si>
  <si>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</si>
  <si>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</si>
  <si>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</si>
  <si>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</si>
  <si>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</si>
  <si>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</si>
  <si>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</si>
  <si>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</si>
  <si>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</si>
  <si>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</si>
  <si>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</si>
  <si>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</si>
  <si>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</si>
  <si>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</si>
  <si>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</si>
  <si>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</si>
  <si>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</si>
  <si>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</si>
  <si>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</si>
  <si>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</si>
  <si>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</si>
  <si>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</si>
  <si>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</si>
  <si>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</si>
  <si>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</si>
  <si>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</si>
  <si>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</si>
  <si>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</si>
  <si>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</si>
  <si>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</si>
  <si>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</si>
  <si>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</si>
  <si>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</si>
  <si>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</si>
  <si>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</si>
  <si>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</si>
  <si>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</si>
  <si>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</si>
  <si>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</si>
  <si>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</si>
  <si>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</si>
  <si>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</si>
  <si>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</si>
  <si>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</si>
  <si>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</si>
  <si>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</si>
  <si>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</si>
  <si>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</si>
  <si>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</si>
  <si>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</si>
  <si>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</si>
  <si>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</si>
  <si>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</si>
  <si>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</si>
  <si>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</si>
  <si>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</si>
  <si>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</si>
  <si>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</si>
  <si>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</si>
  <si>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</si>
  <si>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</si>
  <si>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</si>
  <si>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</si>
  <si>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</si>
  <si>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</si>
  <si>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</si>
  <si>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</si>
  <si>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</si>
  <si>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</si>
  <si>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</si>
  <si>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</si>
  <si>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</si>
  <si>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</si>
  <si>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</si>
  <si>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</si>
  <si>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</si>
  <si>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</si>
  <si>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</si>
  <si>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</si>
  <si>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</si>
  <si>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</si>
  <si>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</si>
  <si>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</si>
  <si>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</si>
  <si>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</si>
  <si>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</si>
  <si>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</si>
  <si>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</si>
  <si>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</si>
  <si>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</si>
  <si>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</si>
  <si>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</si>
  <si>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</si>
  <si>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</si>
  <si>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</si>
  <si>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</si>
  <si>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</si>
  <si>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</si>
  <si>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</si>
  <si>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</si>
  <si>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</si>
  <si>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</si>
  <si>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</si>
  <si>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</si>
  <si>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</si>
  <si>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</si>
  <si>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</si>
  <si>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</si>
  <si>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</si>
  <si>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</si>
  <si>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</si>
  <si>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</si>
  <si>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</si>
  <si>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</si>
  <si>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</si>
  <si>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</si>
  <si>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</si>
  <si>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</si>
  <si>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</si>
  <si>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</si>
  <si>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</si>
  <si>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</si>
  <si>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</si>
  <si>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</si>
  <si>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</si>
  <si>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</si>
  <si>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</si>
  <si>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</si>
  <si>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</si>
  <si>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</si>
  <si>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</si>
  <si>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</si>
  <si>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</si>
  <si>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</si>
  <si>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</si>
  <si>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</si>
  <si>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</si>
  <si>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</si>
  <si>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</si>
  <si>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</si>
  <si>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</si>
  <si>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</si>
  <si>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</si>
  <si>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</si>
  <si>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</si>
  <si>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</si>
  <si>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</si>
  <si>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</si>
  <si>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</si>
  <si>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</si>
  <si>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</si>
  <si>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</si>
  <si>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</si>
  <si>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</si>
  <si>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</si>
  <si>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</si>
  <si>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</si>
  <si>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</si>
  <si>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</si>
  <si>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</si>
  <si>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</si>
  <si>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</si>
  <si>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</si>
  <si>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</si>
  <si>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</si>
  <si>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</si>
  <si>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</si>
  <si>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</si>
  <si>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</si>
  <si>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</si>
  <si>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</si>
  <si>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</si>
  <si>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</si>
  <si>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</si>
  <si>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</si>
  <si>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</si>
  <si>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</si>
  <si>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</si>
  <si>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</si>
  <si>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</si>
  <si>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</si>
  <si>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</si>
  <si>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</si>
  <si>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</si>
  <si>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</si>
  <si>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</si>
  <si>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</si>
  <si>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</si>
  <si>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</si>
  <si>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</si>
  <si>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</si>
  <si>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</si>
  <si>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</si>
  <si>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</si>
  <si>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</si>
  <si>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</si>
  <si>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</si>
  <si>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</si>
  <si>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</si>
  <si>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</si>
  <si>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</si>
  <si>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</si>
  <si>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</si>
  <si>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</si>
  <si>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</si>
  <si>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</si>
  <si>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</si>
  <si>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</si>
  <si>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</si>
  <si>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</si>
  <si>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</si>
  <si>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</si>
  <si>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</si>
  <si>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</si>
  <si>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</si>
  <si>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</si>
  <si>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</si>
  <si>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</si>
  <si>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</si>
  <si>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</si>
  <si>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</si>
  <si>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</si>
  <si>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</si>
  <si>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</si>
  <si>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</si>
  <si>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</si>
  <si>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</si>
  <si>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</si>
  <si>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</si>
  <si>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</si>
  <si>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</si>
  <si>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</si>
  <si>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</si>
  <si>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</si>
  <si>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</si>
  <si>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</si>
  <si>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</si>
  <si>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</si>
  <si>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</si>
  <si>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</si>
  <si>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</si>
  <si>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</si>
  <si>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</si>
  <si>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</si>
  <si>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</si>
  <si>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</si>
  <si>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</si>
  <si>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</si>
  <si>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</si>
  <si>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</si>
  <si>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</si>
  <si>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</si>
  <si>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</si>
  <si>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</si>
  <si>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</si>
  <si>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</si>
  <si>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</si>
  <si>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</si>
  <si>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</si>
  <si>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</si>
  <si>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</si>
  <si>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</si>
  <si>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</si>
  <si>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</si>
  <si>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</si>
  <si>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</si>
  <si>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</si>
  <si>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</si>
  <si>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</si>
  <si>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</si>
  <si>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</si>
  <si>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</si>
  <si>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</si>
  <si>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</si>
  <si>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</si>
  <si>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</si>
  <si>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</si>
  <si>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</si>
  <si>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</si>
  <si>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</si>
  <si>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</si>
  <si>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</si>
  <si>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</si>
  <si>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</si>
  <si>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</si>
  <si>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</si>
  <si>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</si>
  <si>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</si>
  <si>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</si>
  <si>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</si>
  <si>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</si>
  <si>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</si>
  <si>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</si>
  <si>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</si>
  <si>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</si>
  <si>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</si>
  <si>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</si>
  <si>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</si>
  <si>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</si>
  <si>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</si>
  <si>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</si>
  <si>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</si>
  <si>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</si>
  <si>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</si>
  <si>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</si>
  <si>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</si>
  <si>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</si>
  <si>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</si>
  <si>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</si>
  <si>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</si>
  <si>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</si>
  <si>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</si>
  <si>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</si>
  <si>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</si>
  <si>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</si>
  <si>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</si>
  <si>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</si>
  <si>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</si>
  <si>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</si>
  <si>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</si>
  <si>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</si>
  <si>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</si>
  <si>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</si>
  <si>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</si>
  <si>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</si>
  <si>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</si>
  <si>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</si>
  <si>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</si>
  <si>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</si>
  <si>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</si>
  <si>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</si>
  <si>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</si>
  <si>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</si>
  <si>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</si>
  <si>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</si>
  <si>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</si>
  <si>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</si>
  <si>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</si>
  <si>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</si>
  <si>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</si>
  <si>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</si>
  <si>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</si>
  <si>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</si>
  <si>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</si>
  <si>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</si>
  <si>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</si>
  <si>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</si>
  <si>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</si>
  <si>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</si>
  <si>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</si>
  <si>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</si>
  <si>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</si>
  <si>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</si>
  <si>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</si>
  <si>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</si>
  <si>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</si>
  <si>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</si>
  <si>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</si>
  <si>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</si>
  <si>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</si>
  <si>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</si>
  <si>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</si>
  <si>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</si>
  <si>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</si>
  <si>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</si>
  <si>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</si>
  <si>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</si>
  <si>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</si>
  <si>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</si>
  <si>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</si>
  <si>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</si>
  <si>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</si>
  <si>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</si>
  <si>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</si>
  <si>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</si>
  <si>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</si>
  <si>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</si>
  <si>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</si>
  <si>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</si>
  <si>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</si>
  <si>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</si>
  <si>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</si>
  <si>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</si>
  <si>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</si>
  <si>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</si>
  <si>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</si>
  <si>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</si>
  <si>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</si>
  <si>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</si>
  <si>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</si>
  <si>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</si>
  <si>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</si>
  <si>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</si>
  <si>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</si>
  <si>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</si>
  <si>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</si>
  <si>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</si>
  <si>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</si>
  <si>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</si>
  <si>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</si>
  <si>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</si>
  <si>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</si>
  <si>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</si>
  <si>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</si>
  <si>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</si>
  <si>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</si>
  <si>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</si>
  <si>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</si>
  <si>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</si>
  <si>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</si>
  <si>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</si>
  <si>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</si>
  <si>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</si>
  <si>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</si>
  <si>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</si>
  <si>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</si>
  <si>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</si>
  <si>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</si>
  <si>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</si>
  <si>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</si>
  <si>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</si>
  <si>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</si>
  <si>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</si>
  <si>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</si>
  <si>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</si>
  <si>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</si>
  <si>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</si>
  <si>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</si>
  <si>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</si>
  <si>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</si>
  <si>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</si>
  <si>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</si>
  <si>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</si>
  <si>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</si>
  <si>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</si>
  <si>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</si>
  <si>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</si>
  <si>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</si>
  <si>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</si>
  <si>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</si>
  <si>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</si>
  <si>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</si>
  <si>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</si>
  <si>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</si>
  <si>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</si>
  <si>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</si>
  <si>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</si>
  <si>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</si>
  <si>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</si>
  <si>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</si>
  <si>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</si>
  <si>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</si>
  <si>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</si>
  <si>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</si>
  <si>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</si>
  <si>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</si>
  <si>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</si>
  <si>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</si>
  <si>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</si>
  <si>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</si>
  <si>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</si>
  <si>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</si>
  <si>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</si>
  <si>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</si>
  <si>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</si>
  <si>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</si>
  <si>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</si>
  <si>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</si>
  <si>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</si>
  <si>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</si>
  <si>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</si>
  <si>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</si>
  <si>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</si>
  <si>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</si>
  <si>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</si>
  <si>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</si>
  <si>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</si>
  <si>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</si>
  <si>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</si>
  <si>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</si>
  <si>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</si>
  <si>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</si>
  <si>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</si>
  <si>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</si>
  <si>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</si>
  <si>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</si>
  <si>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</si>
  <si>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</si>
  <si>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</si>
  <si>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</si>
  <si>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</si>
  <si>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</si>
  <si>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</si>
  <si>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</si>
  <si>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</si>
  <si>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</si>
  <si>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</si>
  <si>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</si>
  <si>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</si>
  <si>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</si>
  <si>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</si>
  <si>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</si>
  <si>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</si>
  <si>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</si>
  <si>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</si>
  <si>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</si>
  <si>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</si>
  <si>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</si>
  <si>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</si>
  <si>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</si>
  <si>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</si>
  <si>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</si>
  <si>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</si>
  <si>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</si>
  <si>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</si>
  <si>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</si>
  <si>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</si>
  <si>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</si>
  <si>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</si>
  <si>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</si>
  <si>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</si>
  <si>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</si>
  <si>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</si>
  <si>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</si>
  <si>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</si>
  <si>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</si>
  <si>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</si>
  <si>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</si>
  <si>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</si>
  <si>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</si>
  <si>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</si>
  <si>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</si>
  <si>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</si>
  <si>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</si>
  <si>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</si>
  <si>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</si>
  <si>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</si>
  <si>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</si>
  <si>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</si>
  <si>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</si>
  <si>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</si>
  <si>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</si>
  <si>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</si>
  <si>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</si>
  <si>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</si>
  <si>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</si>
  <si>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</si>
  <si>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</si>
  <si>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</si>
  <si>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</si>
  <si>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</si>
  <si>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</si>
  <si>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</si>
  <si>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</si>
  <si>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</si>
  <si>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</si>
  <si>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</si>
  <si>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</si>
  <si>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</si>
  <si>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</si>
  <si>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</si>
  <si>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</si>
  <si>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</si>
  <si>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</si>
  <si>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</si>
  <si>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</si>
  <si>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</si>
  <si>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</si>
  <si>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</si>
  <si>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</si>
  <si>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</si>
  <si>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</si>
  <si>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</si>
  <si>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</si>
  <si>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</si>
  <si>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</si>
  <si>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</si>
  <si>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</si>
  <si>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</si>
  <si>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</si>
  <si>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</si>
  <si>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</si>
  <si>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</si>
  <si>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</si>
  <si>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</si>
  <si>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</si>
  <si>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</si>
  <si>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</si>
  <si>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</si>
  <si>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</si>
  <si>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</si>
  <si>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</si>
  <si>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</si>
  <si>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</si>
  <si>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</si>
  <si>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</si>
  <si>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</si>
  <si>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</si>
  <si>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</si>
  <si>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</si>
  <si>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</si>
  <si>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</si>
  <si>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</si>
  <si>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</si>
  <si>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</si>
  <si>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</si>
  <si>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</si>
  <si>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</si>
  <si>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</si>
  <si>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</si>
  <si>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</si>
  <si>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</si>
  <si>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</si>
  <si>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</si>
  <si>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</si>
  <si>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</si>
  <si>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</si>
  <si>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</si>
  <si>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</si>
  <si>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</si>
  <si>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</si>
  <si>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</si>
  <si>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</si>
  <si>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</si>
  <si>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</si>
  <si>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</si>
  <si>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</si>
  <si>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</si>
  <si>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</si>
  <si>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</si>
  <si>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</si>
  <si>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</si>
  <si>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</si>
  <si>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</si>
  <si>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</si>
  <si>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</si>
  <si>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</si>
  <si>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</si>
  <si>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</si>
  <si>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</si>
  <si>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</si>
  <si>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</si>
  <si>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</si>
  <si>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</si>
  <si>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</si>
  <si>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</si>
  <si>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</si>
  <si>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</si>
  <si>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</si>
  <si>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</si>
  <si>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</si>
  <si>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</si>
  <si>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</si>
  <si>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</si>
  <si>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</si>
  <si>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</si>
  <si>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</si>
  <si>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</si>
  <si>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</si>
  <si>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</si>
  <si>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</si>
  <si>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</si>
  <si>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</si>
  <si>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</si>
  <si>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</si>
  <si>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</si>
  <si>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</si>
  <si>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</si>
  <si>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</si>
  <si>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</si>
  <si>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</si>
  <si>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</si>
  <si>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</si>
  <si>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</si>
  <si>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</si>
  <si>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</si>
  <si>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</si>
  <si>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</si>
  <si>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</si>
  <si>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</si>
  <si>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</si>
  <si>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</si>
  <si>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</si>
  <si>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</si>
  <si>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</si>
  <si>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</si>
  <si>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</si>
  <si>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</si>
  <si>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</si>
  <si>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</si>
  <si>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</si>
  <si>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</si>
  <si>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</si>
  <si>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</si>
  <si>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</si>
  <si>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</si>
  <si>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</si>
  <si>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</si>
  <si>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</si>
  <si>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</si>
  <si>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</si>
  <si>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</si>
  <si>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</si>
  <si>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</si>
  <si>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</si>
  <si>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</si>
  <si>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</si>
  <si>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</si>
  <si>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</si>
  <si>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</si>
  <si>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</si>
  <si>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</si>
  <si>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</si>
  <si>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</si>
  <si>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</si>
  <si>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</si>
  <si>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</si>
  <si>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</si>
  <si>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</si>
  <si>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</si>
  <si>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</si>
  <si>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</si>
  <si>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</si>
  <si>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</si>
  <si>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</si>
  <si>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</si>
  <si>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</si>
  <si>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</si>
  <si>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</si>
  <si>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</si>
  <si>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</si>
  <si>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</si>
  <si>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</si>
  <si>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</si>
  <si>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</si>
  <si>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</si>
  <si>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</si>
  <si>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</si>
  <si>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</si>
  <si>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</si>
  <si>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</si>
  <si>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</si>
  <si>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</si>
  <si>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</si>
  <si>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</si>
  <si>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</si>
  <si>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</si>
  <si>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</si>
  <si>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</si>
  <si>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</si>
  <si>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</si>
  <si>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</si>
  <si>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</si>
  <si>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</si>
  <si>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</si>
  <si>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</si>
  <si>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</si>
  <si>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</si>
  <si>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</si>
  <si>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</si>
  <si>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</si>
  <si>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</si>
  <si>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</si>
  <si>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</si>
  <si>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</si>
  <si>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</si>
  <si>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</si>
  <si>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</si>
  <si>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</si>
  <si>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</si>
  <si>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</si>
  <si>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</si>
  <si>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</si>
  <si>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</si>
  <si>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</si>
  <si>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</si>
  <si>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</si>
  <si>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</si>
  <si>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</si>
  <si>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</si>
  <si>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</si>
  <si>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</si>
  <si>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</si>
  <si>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</si>
  <si>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</si>
  <si>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</si>
  <si>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</si>
  <si>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</si>
  <si>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</si>
  <si>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</si>
  <si>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</si>
  <si>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</si>
  <si>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</si>
  <si>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</si>
  <si>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</si>
  <si>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</si>
  <si>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</si>
  <si>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</si>
  <si>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</si>
  <si>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</si>
  <si>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</si>
  <si>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</si>
  <si>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</si>
  <si>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</si>
  <si>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</si>
  <si>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</si>
  <si>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</si>
  <si>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</si>
  <si>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</si>
  <si>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</si>
  <si>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</si>
  <si>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</si>
  <si>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</si>
  <si>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</si>
  <si>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</si>
  <si>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</si>
  <si>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</si>
  <si>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</si>
  <si>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</si>
  <si>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</si>
  <si>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</si>
  <si>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</si>
  <si>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</si>
  <si>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</si>
  <si>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</si>
  <si>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</si>
  <si>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</si>
  <si>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</si>
  <si>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</si>
  <si>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</si>
  <si>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</si>
  <si>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</si>
  <si>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</si>
  <si>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</si>
  <si>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</si>
  <si>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</si>
  <si>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</si>
  <si>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</si>
  <si>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</si>
  <si>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</si>
  <si>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</si>
  <si>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</si>
  <si>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</si>
  <si>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</si>
  <si>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</si>
  <si>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</si>
  <si>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</si>
  <si>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</si>
  <si>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</si>
  <si>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</si>
  <si>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</si>
  <si>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</si>
  <si>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</si>
  <si>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</si>
  <si>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</si>
  <si>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</si>
  <si>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</si>
  <si>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</si>
  <si>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</si>
  <si>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</si>
  <si>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</si>
  <si>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</si>
  <si>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</si>
  <si>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</si>
  <si>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</si>
  <si>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</si>
  <si>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</si>
  <si>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</si>
  <si>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</si>
  <si>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</si>
  <si>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</si>
  <si>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</si>
  <si>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</si>
  <si>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</si>
  <si>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</si>
  <si>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</si>
  <si>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</si>
  <si>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</si>
  <si>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</si>
  <si>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</si>
  <si>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</si>
  <si>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</si>
  <si>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</si>
  <si>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</si>
  <si>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</si>
  <si>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</si>
  <si>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</si>
  <si>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</si>
  <si>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</si>
  <si>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</si>
  <si>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</si>
  <si>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</si>
  <si>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</si>
  <si>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</si>
  <si>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</si>
  <si>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</si>
  <si>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</si>
  <si>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</si>
  <si>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</si>
  <si>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</si>
  <si>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</si>
  <si>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</si>
  <si>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</si>
  <si>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</si>
  <si>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</si>
  <si>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</si>
  <si>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</si>
  <si>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</si>
  <si>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</si>
  <si>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</si>
  <si>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</si>
  <si>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</si>
  <si>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</si>
  <si>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</si>
  <si>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</si>
  <si>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</si>
  <si>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</si>
  <si>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</si>
  <si>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</si>
  <si>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</si>
  <si>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</si>
  <si>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</si>
  <si>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</si>
  <si>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</si>
  <si>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</si>
  <si>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</si>
  <si>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</si>
  <si>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</si>
  <si>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</si>
  <si>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</si>
  <si>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</si>
  <si>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</si>
  <si>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</si>
  <si>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</si>
  <si>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</si>
  <si>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</si>
  <si>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</si>
  <si>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</si>
  <si>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</si>
  <si>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</si>
  <si>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</si>
  <si>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</si>
  <si>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</si>
  <si>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</si>
  <si>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</si>
  <si>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</si>
  <si>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</si>
  <si>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</si>
  <si>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</si>
  <si>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</si>
  <si>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</si>
  <si>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</si>
  <si>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</si>
  <si>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</si>
  <si>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</si>
  <si>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</si>
  <si>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</si>
  <si>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</si>
  <si>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</si>
  <si>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</si>
  <si>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</si>
  <si>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</si>
  <si>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</si>
  <si>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</si>
  <si>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</si>
  <si>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</si>
  <si>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</si>
  <si>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</si>
  <si>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</si>
  <si>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</si>
  <si>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</si>
  <si>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</si>
  <si>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</si>
  <si>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</si>
  <si>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</si>
  <si>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</si>
  <si>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</si>
  <si>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</si>
  <si>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</si>
  <si>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</si>
  <si>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</si>
  <si>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</si>
  <si>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</si>
  <si>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</si>
  <si>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</si>
  <si>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</si>
  <si>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</si>
  <si>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</si>
  <si>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</si>
  <si>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</si>
  <si>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</si>
  <si>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</si>
  <si>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</si>
  <si>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</si>
  <si>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</si>
  <si>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</si>
  <si>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</si>
  <si>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</si>
  <si>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</si>
  <si>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</si>
  <si>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</si>
  <si>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</si>
  <si>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</si>
  <si>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</si>
  <si>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</si>
  <si>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</si>
  <si>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</si>
  <si>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</si>
  <si>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</si>
  <si>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</si>
  <si>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</si>
  <si>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</si>
  <si>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</si>
  <si>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</si>
  <si>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</si>
  <si>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</si>
  <si>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</si>
  <si>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</si>
  <si>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</si>
  <si>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</si>
  <si>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</si>
  <si>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</si>
  <si>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</si>
  <si>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</si>
  <si>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</si>
  <si>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</si>
  <si>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</si>
  <si>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</si>
  <si>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</si>
  <si>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</si>
  <si>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</si>
  <si>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</si>
  <si>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</si>
  <si>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</si>
  <si>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</si>
  <si>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</si>
  <si>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</si>
  <si>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</si>
  <si>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</si>
  <si>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</si>
  <si>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</si>
  <si>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</si>
  <si>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</si>
  <si>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</si>
  <si>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</si>
  <si>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</si>
  <si>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</si>
  <si>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</si>
  <si>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</si>
  <si>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</si>
  <si>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</si>
  <si>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</si>
  <si>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</si>
  <si>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</si>
  <si>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</si>
  <si>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</si>
  <si>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</si>
  <si>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</si>
  <si>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</si>
  <si>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</si>
  <si>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</si>
  <si>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</si>
  <si>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</si>
  <si>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</si>
  <si>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</si>
  <si>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</si>
  <si>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</si>
  <si>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</si>
  <si>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</si>
  <si>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</si>
  <si>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</si>
  <si>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</si>
  <si>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</si>
  <si>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</si>
  <si>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</si>
  <si>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</si>
  <si>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</si>
  <si>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</si>
  <si>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</si>
  <si>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</si>
  <si>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</si>
  <si>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</si>
  <si>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</si>
  <si>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</si>
  <si>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</si>
  <si>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</si>
  <si>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</si>
  <si>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</si>
  <si>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</si>
  <si>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</si>
  <si>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</si>
  <si>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</si>
  <si>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</si>
  <si>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</si>
  <si>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</si>
  <si>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</si>
  <si>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</si>
  <si>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</si>
  <si>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</si>
  <si>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</si>
  <si>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</si>
  <si>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</si>
  <si>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</si>
  <si>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</si>
  <si>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</si>
  <si>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</si>
  <si>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</si>
  <si>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</si>
  <si>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</si>
  <si>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</si>
  <si>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</si>
  <si>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</si>
  <si>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</si>
  <si>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</si>
  <si>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</si>
  <si>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</si>
  <si>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</si>
  <si>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</si>
  <si>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</si>
  <si>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</si>
  <si>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</si>
  <si>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</si>
  <si>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</si>
  <si>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</si>
  <si>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</si>
  <si>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</si>
  <si>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</si>
  <si>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</si>
  <si>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</si>
  <si>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</si>
  <si>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</si>
  <si>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</si>
  <si>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</si>
  <si>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</si>
  <si>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</si>
  <si>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</si>
  <si>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</si>
  <si>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</si>
  <si>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</si>
  <si>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</si>
  <si>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</si>
  <si>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</si>
  <si>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</si>
  <si>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</si>
  <si>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</si>
  <si>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</si>
  <si>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</si>
  <si>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</si>
  <si>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</si>
  <si>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</si>
  <si>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</si>
  <si>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</si>
  <si>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</si>
  <si>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</si>
  <si>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</si>
  <si>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</si>
  <si>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</si>
  <si>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</si>
  <si>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</si>
  <si>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</si>
  <si>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</si>
  <si>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</si>
  <si>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</si>
  <si>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</si>
  <si>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</si>
  <si>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</si>
  <si>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</si>
  <si>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</si>
  <si>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</si>
  <si>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</si>
  <si>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</si>
  <si>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</si>
  <si>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</si>
  <si>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</si>
  <si>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</si>
  <si>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</si>
  <si>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</si>
  <si>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</si>
  <si>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</si>
  <si>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</si>
  <si>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</si>
  <si>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</si>
  <si>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</si>
  <si>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</si>
  <si>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</si>
  <si>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</si>
  <si>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</si>
  <si>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</si>
  <si>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</si>
  <si>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</si>
  <si>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</si>
  <si>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</si>
  <si>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</si>
  <si>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</si>
  <si>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</si>
  <si>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</si>
  <si>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</si>
  <si>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</si>
  <si>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</si>
  <si>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</si>
  <si>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</si>
  <si>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</si>
  <si>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</si>
  <si>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</si>
  <si>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</si>
  <si>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</si>
  <si>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</si>
  <si>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</si>
  <si>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</si>
  <si>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</si>
  <si>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</si>
  <si>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</si>
  <si>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</si>
  <si>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</si>
  <si>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</si>
  <si>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</si>
  <si>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</si>
  <si>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</si>
  <si>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</si>
  <si>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</si>
  <si>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</si>
  <si>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</si>
  <si>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</si>
  <si>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</si>
  <si>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</si>
  <si>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</si>
  <si>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</si>
  <si>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</si>
  <si>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</si>
  <si>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</si>
  <si>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</si>
  <si>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</si>
  <si>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</si>
  <si>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</si>
  <si>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</si>
  <si>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</si>
  <si>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</si>
  <si>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</si>
  <si>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</si>
  <si>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</si>
  <si>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</si>
  <si>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</si>
  <si>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</si>
  <si>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</si>
  <si>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</si>
  <si>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</si>
  <si>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</si>
  <si>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</si>
  <si>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</si>
  <si>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</si>
  <si>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</si>
  <si>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</si>
  <si>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</si>
  <si>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</si>
  <si>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</si>
  <si>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</si>
  <si>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</si>
  <si>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</si>
  <si>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</si>
  <si>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</si>
  <si>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</si>
  <si>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</si>
  <si>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</si>
  <si>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</si>
  <si>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</si>
  <si>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</si>
  <si>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</si>
  <si>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</si>
  <si>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</si>
  <si>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</si>
  <si>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</si>
  <si>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</si>
  <si>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</si>
  <si>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</si>
  <si>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</si>
  <si>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</si>
  <si>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</si>
  <si>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</si>
  <si>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</si>
  <si>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</si>
  <si>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</si>
  <si>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</si>
  <si>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</si>
  <si>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</si>
  <si>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</si>
  <si>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</si>
  <si>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</si>
  <si>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</si>
  <si>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</si>
  <si>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</si>
  <si>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</si>
  <si>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</si>
  <si>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</si>
  <si>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</si>
  <si>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</si>
  <si>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</si>
  <si>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</si>
  <si>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</si>
  <si>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</si>
  <si>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</si>
  <si>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</si>
  <si>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</si>
  <si>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</si>
  <si>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</si>
  <si>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</si>
  <si>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</si>
  <si>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</si>
  <si>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</si>
  <si>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</si>
  <si>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</si>
  <si>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</si>
  <si>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</si>
  <si>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</si>
  <si>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</si>
  <si>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</si>
  <si>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</si>
  <si>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</si>
  <si>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</si>
  <si>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</si>
  <si>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</si>
  <si>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</si>
  <si>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</si>
  <si>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</si>
  <si>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</si>
  <si>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</si>
  <si>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</si>
  <si>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</si>
  <si>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</si>
  <si>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</si>
  <si>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</si>
  <si>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</si>
  <si>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</si>
  <si>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</si>
  <si>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</si>
  <si>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</si>
  <si>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</si>
  <si>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</si>
  <si>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</si>
  <si>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</si>
  <si>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</si>
  <si>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</si>
  <si>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</si>
  <si>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</si>
  <si>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</si>
  <si>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</si>
  <si>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</si>
  <si>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</si>
  <si>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</si>
  <si>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</si>
  <si>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</si>
  <si>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</si>
  <si>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</si>
  <si>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</si>
  <si>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</si>
  <si>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</si>
  <si>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</si>
  <si>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</si>
  <si>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</si>
  <si>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</si>
  <si>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</si>
  <si>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</si>
  <si>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</si>
  <si>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</si>
  <si>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</si>
  <si>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</si>
  <si>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</si>
  <si>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</si>
  <si>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</si>
  <si>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</si>
  <si>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</si>
  <si>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</si>
  <si>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</si>
  <si>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</si>
  <si>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</si>
  <si>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</si>
  <si>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</si>
  <si>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</si>
  <si>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</si>
  <si>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</si>
  <si>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</si>
  <si>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</si>
  <si>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</si>
  <si>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</si>
  <si>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</si>
  <si>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</si>
  <si>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</si>
  <si>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</si>
  <si>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</si>
  <si>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</si>
  <si>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</si>
  <si>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</si>
  <si>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</si>
  <si>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</si>
  <si>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</si>
  <si>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</si>
  <si>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</si>
  <si>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</si>
  <si>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</si>
  <si>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</si>
  <si>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</si>
  <si>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</si>
  <si>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</si>
  <si>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</si>
  <si>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</si>
  <si>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</si>
  <si>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</si>
  <si>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</si>
  <si>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</si>
  <si>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</si>
  <si>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</si>
  <si>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</si>
  <si>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</si>
  <si>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</si>
  <si>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</si>
  <si>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</si>
  <si>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</si>
  <si>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</si>
  <si>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</si>
  <si>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</si>
  <si>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</si>
  <si>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</si>
  <si>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</si>
  <si>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</si>
  <si>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</si>
  <si>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</si>
  <si>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</si>
  <si>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</si>
  <si>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</si>
  <si>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</si>
  <si>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</si>
  <si>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</si>
  <si>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</si>
  <si>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</si>
  <si>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</si>
  <si>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</si>
  <si>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</si>
  <si>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</si>
  <si>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</si>
  <si>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</si>
  <si>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</si>
  <si>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</si>
  <si>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</si>
  <si>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</si>
  <si>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</si>
  <si>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</si>
  <si>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</si>
  <si>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</si>
  <si>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</si>
  <si>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</si>
  <si>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</si>
  <si>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</si>
  <si>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</si>
  <si>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</si>
  <si>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</si>
  <si>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</si>
  <si>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</si>
  <si>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</si>
  <si>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</si>
  <si>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</si>
  <si>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</si>
  <si>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</si>
  <si>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</si>
  <si>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</si>
  <si>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</si>
  <si>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</si>
  <si>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</si>
  <si>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</si>
  <si>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</si>
  <si>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</si>
  <si>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</si>
  <si>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</si>
  <si>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</si>
  <si>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</si>
  <si>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</si>
  <si>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</si>
  <si>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</si>
  <si>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</si>
  <si>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</si>
  <si>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</si>
  <si>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</si>
  <si>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</si>
  <si>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</si>
  <si>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</si>
  <si>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</si>
  <si>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</si>
  <si>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</si>
  <si>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</si>
  <si>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</si>
  <si>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</si>
  <si>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</si>
  <si>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</si>
  <si>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</si>
  <si>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</si>
  <si>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</si>
  <si>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</si>
  <si>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</si>
  <si>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</si>
  <si>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</si>
  <si>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</si>
  <si>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</si>
  <si>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</si>
  <si>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</si>
  <si>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</si>
  <si>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</si>
  <si>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</si>
  <si>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</si>
  <si>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</si>
  <si>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</si>
  <si>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</si>
  <si>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</si>
  <si>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</si>
  <si>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</si>
  <si>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</si>
  <si>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</si>
  <si>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</si>
  <si>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</si>
  <si>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</si>
  <si>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</si>
  <si>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</si>
  <si>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</si>
  <si>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</si>
  <si>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</si>
  <si>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</si>
  <si>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</si>
  <si>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</si>
  <si>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</si>
  <si>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</si>
  <si>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</si>
  <si>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</si>
  <si>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</si>
  <si>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</si>
  <si>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</si>
  <si>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</si>
  <si>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</si>
  <si>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</si>
  <si>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</si>
  <si>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</si>
  <si>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</si>
  <si>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</si>
  <si>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</si>
  <si>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</si>
  <si>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</si>
  <si>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</si>
  <si>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</si>
  <si>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</si>
  <si>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</si>
  <si>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</si>
  <si>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</si>
  <si>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</si>
  <si>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</si>
  <si>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</si>
  <si>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</si>
  <si>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</si>
  <si>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</si>
  <si>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</si>
  <si>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</si>
  <si>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</si>
  <si>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</si>
  <si>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</si>
  <si>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</si>
  <si>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</si>
  <si>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</si>
  <si>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</si>
  <si>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</si>
  <si>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</si>
  <si>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</si>
  <si>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</si>
  <si>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</si>
  <si>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</si>
  <si>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</si>
  <si>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</si>
  <si>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</si>
  <si>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</si>
  <si>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</si>
  <si>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</si>
  <si>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</si>
  <si>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</si>
  <si>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</si>
  <si>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</si>
  <si>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</si>
  <si>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</si>
  <si>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</si>
  <si>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</si>
  <si>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</si>
  <si>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</si>
  <si>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</si>
  <si>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</si>
  <si>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</si>
  <si>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</si>
  <si>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</si>
  <si>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</si>
  <si>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</si>
  <si>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</si>
  <si>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</si>
  <si>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</si>
  <si>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</si>
  <si>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</si>
  <si>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</si>
  <si>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</si>
  <si>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</si>
  <si>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</si>
  <si>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</si>
  <si>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</si>
  <si>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</si>
  <si>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</si>
  <si>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</si>
  <si>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</si>
  <si>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</si>
  <si>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</si>
  <si>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</si>
  <si>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</si>
  <si>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</si>
  <si>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</si>
  <si>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</si>
  <si>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</si>
  <si>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</si>
  <si>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</si>
  <si>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</si>
  <si>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</si>
  <si>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</si>
  <si>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</si>
  <si>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</si>
  <si>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</si>
  <si>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</si>
  <si>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</si>
  <si>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</si>
  <si>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</si>
  <si>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</si>
  <si>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</si>
  <si>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</si>
  <si>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</si>
  <si>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</si>
  <si>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</si>
  <si>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</si>
  <si>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</si>
  <si>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</si>
  <si>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</si>
  <si>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</si>
  <si>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</si>
  <si>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</si>
  <si>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</si>
  <si>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</si>
  <si>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</si>
  <si>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</si>
  <si>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</si>
  <si>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</si>
  <si>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</si>
  <si>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</si>
  <si>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</si>
  <si>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</si>
  <si>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</si>
  <si>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</si>
  <si>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</si>
  <si>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</si>
  <si>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</si>
  <si>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</si>
  <si>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</si>
  <si>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</si>
  <si>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</si>
  <si>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</si>
  <si>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</si>
  <si>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</si>
  <si>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</si>
  <si>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</si>
  <si>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</si>
  <si>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</si>
  <si>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</si>
  <si>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</si>
  <si>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</si>
  <si>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</si>
  <si>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</si>
  <si>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</si>
  <si>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</si>
  <si>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</si>
  <si>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</si>
  <si>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</si>
  <si>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</si>
  <si>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</si>
  <si>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</si>
  <si>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</si>
  <si>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</si>
  <si>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</si>
  <si>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</si>
  <si>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</si>
  <si>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</si>
  <si>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</si>
  <si>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</si>
  <si>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</si>
  <si>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</si>
  <si>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</si>
  <si>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</si>
  <si>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</si>
  <si>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</si>
  <si>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</si>
  <si>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</si>
  <si>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</si>
  <si>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</si>
  <si>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</si>
  <si>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</si>
  <si>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</si>
  <si>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</si>
  <si>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</si>
  <si>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</si>
  <si>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</si>
  <si>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</si>
  <si>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</si>
  <si>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</si>
  <si>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</si>
  <si>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</si>
  <si>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</si>
  <si>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</si>
  <si>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</si>
  <si>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</si>
  <si>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</si>
  <si>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</si>
  <si>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</si>
  <si>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</si>
  <si>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</si>
  <si>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</si>
  <si>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</si>
  <si>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</si>
  <si>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</si>
  <si>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</si>
  <si>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</si>
  <si>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</si>
  <si>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</si>
  <si>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</si>
  <si>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</si>
  <si>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</si>
  <si>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</si>
  <si>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</si>
  <si>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</si>
  <si>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</si>
  <si>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</si>
  <si>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</si>
  <si>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</si>
  <si>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</si>
  <si>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</si>
  <si>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</si>
  <si>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</si>
  <si>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</si>
  <si>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</si>
  <si>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</si>
  <si>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</si>
  <si>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</si>
  <si>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</si>
  <si>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</si>
  <si>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</si>
  <si>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</si>
  <si>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</si>
  <si>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</si>
  <si>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</si>
  <si>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</si>
  <si>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</si>
  <si>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</si>
  <si>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</si>
  <si>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</si>
  <si>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</si>
  <si>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</si>
  <si>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</si>
  <si>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</si>
  <si>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</si>
  <si>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</si>
  <si>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</si>
  <si>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</si>
  <si>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</si>
  <si>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</si>
  <si>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</si>
  <si>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</si>
  <si>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</si>
  <si>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</si>
  <si>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</si>
  <si>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</si>
  <si>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</si>
  <si>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</si>
  <si>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</si>
  <si>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</si>
  <si>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</si>
  <si>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</si>
  <si>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</si>
  <si>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</si>
  <si>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</si>
  <si>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</si>
  <si>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</si>
  <si>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</si>
  <si>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</si>
  <si>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</si>
  <si>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</si>
  <si>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</si>
  <si>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</si>
  <si>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</si>
  <si>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</si>
  <si>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</si>
  <si>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</si>
  <si>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</si>
  <si>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</si>
  <si>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</si>
  <si>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</si>
  <si>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</si>
  <si>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</si>
  <si>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</si>
  <si>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</si>
  <si>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</si>
  <si>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</si>
  <si>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</si>
  <si>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</si>
  <si>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</si>
  <si>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</si>
  <si>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</si>
  <si>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</si>
  <si>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</si>
  <si>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</si>
  <si>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</si>
  <si>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</si>
  <si>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</si>
  <si>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</si>
  <si>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</si>
  <si>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</si>
  <si>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</si>
  <si>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</si>
  <si>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</si>
  <si>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</si>
  <si>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</si>
  <si>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</si>
  <si>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</si>
  <si>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</si>
  <si>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</si>
  <si>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</si>
  <si>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</si>
  <si>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</si>
  <si>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</si>
  <si>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</si>
  <si>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</si>
  <si>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</si>
  <si>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</si>
  <si>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</si>
  <si>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</si>
  <si>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</si>
  <si>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</si>
  <si>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</si>
  <si>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</si>
  <si>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</si>
  <si>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</si>
  <si>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</si>
  <si>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</si>
  <si>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</si>
  <si>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</si>
  <si>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</si>
  <si>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</si>
  <si>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</si>
  <si>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</si>
  <si>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</si>
  <si>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</si>
  <si>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</si>
  <si>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</si>
  <si>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</si>
  <si>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</si>
  <si>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</si>
  <si>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</si>
  <si>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</si>
  <si>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</si>
  <si>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</si>
  <si>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</si>
  <si>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</si>
  <si>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</si>
  <si>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</si>
  <si>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</si>
  <si>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</si>
  <si>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</si>
  <si>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</si>
  <si>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</si>
  <si>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</si>
  <si>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</si>
  <si>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</si>
  <si>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</si>
  <si>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</si>
  <si>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</si>
  <si>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</si>
  <si>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</si>
  <si>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</si>
  <si>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</si>
  <si>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</si>
  <si>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</si>
  <si>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</si>
  <si>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</si>
  <si>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</si>
  <si>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</si>
  <si>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</si>
  <si>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</si>
  <si>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</si>
  <si>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</si>
  <si>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</si>
  <si>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</si>
  <si>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</si>
  <si>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</si>
  <si>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</si>
  <si>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</si>
  <si>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</si>
  <si>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</si>
  <si>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</si>
  <si>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</si>
  <si>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</si>
  <si>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</si>
  <si>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</si>
  <si>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</si>
  <si>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</si>
  <si>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</si>
  <si>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</si>
  <si>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</si>
  <si>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</si>
  <si>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</si>
  <si>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</si>
  <si>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</si>
  <si>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</si>
  <si>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</si>
  <si>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</si>
  <si>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</si>
  <si>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</si>
  <si>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</si>
  <si>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</si>
  <si>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</si>
  <si>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</si>
  <si>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</si>
  <si>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</si>
  <si>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</si>
  <si>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</si>
  <si>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</si>
  <si>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</si>
  <si>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</si>
  <si>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</si>
  <si>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</si>
  <si>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</si>
  <si>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</si>
  <si>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</si>
  <si>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</si>
  <si>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</si>
  <si>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</si>
  <si>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</si>
  <si>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</si>
  <si>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</si>
  <si>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</si>
  <si>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</si>
  <si>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</si>
  <si>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</si>
  <si>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</si>
  <si>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</si>
  <si>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</si>
  <si>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</si>
  <si>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</si>
  <si>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</si>
  <si>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</si>
  <si>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</si>
  <si>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</si>
  <si>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</si>
  <si>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</si>
  <si>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</si>
  <si>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</si>
  <si>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</si>
  <si>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</si>
  <si>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</si>
  <si>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</si>
  <si>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</si>
  <si>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</si>
  <si>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</si>
  <si>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</si>
  <si>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</si>
  <si>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</si>
  <si>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</si>
  <si>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</si>
  <si>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</si>
  <si>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</si>
  <si>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</si>
  <si>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</si>
  <si>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</si>
  <si>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</si>
  <si>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</si>
  <si>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</si>
  <si>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</si>
  <si>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</si>
  <si>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</si>
  <si>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</si>
  <si>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</si>
  <si>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</si>
  <si>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</si>
  <si>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</si>
  <si>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</si>
  <si>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</si>
  <si>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</si>
  <si>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</si>
  <si>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</si>
  <si>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</si>
  <si>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</si>
  <si>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</si>
  <si>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</si>
  <si>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</si>
  <si>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</si>
  <si>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</si>
  <si>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</si>
  <si>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</si>
  <si>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</si>
  <si>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</si>
  <si>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</si>
  <si>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</si>
  <si>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</si>
  <si>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</si>
  <si>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</si>
  <si>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</si>
  <si>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</si>
  <si>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</si>
  <si>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</si>
  <si>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</si>
  <si>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</si>
  <si>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</si>
  <si>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</si>
  <si>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</si>
  <si>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</si>
  <si>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</si>
  <si>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</si>
  <si>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</si>
  <si>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</si>
  <si>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</si>
  <si>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</si>
  <si>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</si>
  <si>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</si>
  <si>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</si>
  <si>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</si>
  <si>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</si>
  <si>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</si>
  <si>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</si>
  <si>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</si>
  <si>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</si>
  <si>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</si>
  <si>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</si>
  <si>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</si>
  <si>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</si>
  <si>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</si>
  <si>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</si>
  <si>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</si>
  <si>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</si>
  <si>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</si>
  <si>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</si>
  <si>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</si>
  <si>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</si>
  <si>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</si>
  <si>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</si>
  <si>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</si>
  <si>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</si>
  <si>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</si>
  <si>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</si>
  <si>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</si>
  <si>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</si>
  <si>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</si>
  <si>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</si>
  <si>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</si>
  <si>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</si>
  <si>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</si>
  <si>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</si>
  <si>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</si>
  <si>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</si>
  <si>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</si>
  <si>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</si>
  <si>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</si>
  <si>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</si>
  <si>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</si>
  <si>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</si>
  <si>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</si>
  <si>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</si>
  <si>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</si>
  <si>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</si>
  <si>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</si>
  <si>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</si>
  <si>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</si>
  <si>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</si>
  <si>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</si>
  <si>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</si>
  <si>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</si>
  <si>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</si>
  <si>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</si>
  <si>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</si>
  <si>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</si>
  <si>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</si>
  <si>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</si>
  <si>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</si>
  <si>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</si>
  <si>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</si>
  <si>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</si>
  <si>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</si>
  <si>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</si>
  <si>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</si>
  <si>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</si>
  <si>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</si>
  <si>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</si>
  <si>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</si>
  <si>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</si>
  <si>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</si>
  <si>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</si>
  <si>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</si>
  <si>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</si>
  <si>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</si>
  <si>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</si>
  <si>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</si>
  <si>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</si>
  <si>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</si>
  <si>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</si>
  <si>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</si>
  <si>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</si>
  <si>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</si>
  <si>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</si>
  <si>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</si>
  <si>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</si>
  <si>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</si>
  <si>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</si>
  <si>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</si>
  <si>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</si>
  <si>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</si>
  <si>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</si>
  <si>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</si>
  <si>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</si>
  <si>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</si>
  <si>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</si>
  <si>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</si>
  <si>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</si>
  <si>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</si>
  <si>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</si>
  <si>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</si>
  <si>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</si>
  <si>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</si>
  <si>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</si>
  <si>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</si>
  <si>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</si>
  <si>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</si>
  <si>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</si>
  <si>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</si>
  <si>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</si>
  <si>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</si>
  <si>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</si>
  <si>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</si>
  <si>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</si>
  <si>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</si>
  <si>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</si>
  <si>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</si>
  <si>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</si>
  <si>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</si>
  <si>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</si>
  <si>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</si>
  <si>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</si>
  <si>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</si>
  <si>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</si>
  <si>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</si>
  <si>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</si>
  <si>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</si>
  <si>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</si>
  <si>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</si>
  <si>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</si>
  <si>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</si>
  <si>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</si>
  <si>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</si>
  <si>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</si>
  <si>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</si>
  <si>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</si>
  <si>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</si>
  <si>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</si>
  <si>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</si>
  <si>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</si>
  <si>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</si>
  <si>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</si>
  <si>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</si>
  <si>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</si>
  <si>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</si>
  <si>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</si>
  <si>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</si>
  <si>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</si>
  <si>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</si>
  <si>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</si>
  <si>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</si>
  <si>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</si>
  <si>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</si>
  <si>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</si>
  <si>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</si>
  <si>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</si>
  <si>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</si>
  <si>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</si>
  <si>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</si>
  <si>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</si>
  <si>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</si>
  <si>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</si>
  <si>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</si>
  <si>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</si>
  <si>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</si>
  <si>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</si>
  <si>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</si>
  <si>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</si>
  <si>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</si>
  <si>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</si>
  <si>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</si>
  <si>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</si>
  <si>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</si>
  <si>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</si>
  <si>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</si>
  <si>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</si>
  <si>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</si>
  <si>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</si>
  <si>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</si>
  <si>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</si>
  <si>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</si>
  <si>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</si>
  <si>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</si>
  <si>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</si>
  <si>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</si>
  <si>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</si>
  <si>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</si>
  <si>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</si>
  <si>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</si>
  <si>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</si>
  <si>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</si>
  <si>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</si>
  <si>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</si>
  <si>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</si>
  <si>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</si>
  <si>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</si>
  <si>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</si>
  <si>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</si>
  <si>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</si>
  <si>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</si>
  <si>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</si>
  <si>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</si>
  <si>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</si>
  <si>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</si>
  <si>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</si>
  <si>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</si>
  <si>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</si>
  <si>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</si>
  <si>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</si>
  <si>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</si>
  <si>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</si>
  <si>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</si>
  <si>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</si>
  <si>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</si>
  <si>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</si>
  <si>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</si>
  <si>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</si>
  <si>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</si>
  <si>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</si>
  <si>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</si>
  <si>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</si>
  <si>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</si>
  <si>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</si>
  <si>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</si>
  <si>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</si>
  <si>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</si>
  <si>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</si>
  <si>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</si>
  <si>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</si>
  <si>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</si>
  <si>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</si>
  <si>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</si>
  <si>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</si>
  <si>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</si>
  <si>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</si>
  <si>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</si>
  <si>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</si>
  <si>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</si>
  <si>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</si>
  <si>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</si>
  <si>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</si>
  <si>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</si>
  <si>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</si>
  <si>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</si>
  <si>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</si>
  <si>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</si>
  <si>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</si>
  <si>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</si>
  <si>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</si>
  <si>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</si>
  <si>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</si>
  <si>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</si>
  <si>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</si>
  <si>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</si>
  <si>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</si>
  <si>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</si>
  <si>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</si>
  <si>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</si>
  <si>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</si>
  <si>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</si>
  <si>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</si>
  <si>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</si>
  <si>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</si>
  <si>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</si>
  <si>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</si>
  <si>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</si>
  <si>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</si>
  <si>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</si>
  <si>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</si>
  <si>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</si>
  <si>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</si>
  <si>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</si>
  <si>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</si>
  <si>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</si>
  <si>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</si>
  <si>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</si>
  <si>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</si>
  <si>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</si>
  <si>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</si>
  <si>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</si>
  <si>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</si>
  <si>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</si>
  <si>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</si>
  <si>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</si>
  <si>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</si>
  <si>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</si>
  <si>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</si>
  <si>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</si>
  <si>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</si>
  <si>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</si>
  <si>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</si>
  <si>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</si>
  <si>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</si>
  <si>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</si>
  <si>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</si>
  <si>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</si>
  <si>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</si>
  <si>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</si>
  <si>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</si>
  <si>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</si>
  <si>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</si>
  <si>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</si>
  <si>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</si>
  <si>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</si>
  <si>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</si>
  <si>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</si>
  <si>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</si>
  <si>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</si>
  <si>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</si>
  <si>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</si>
  <si>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</si>
  <si>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</si>
  <si>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</si>
  <si>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</si>
  <si>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</si>
  <si>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</si>
  <si>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</si>
  <si>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</si>
  <si>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</si>
  <si>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</si>
  <si>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</si>
  <si>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</si>
  <si>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</si>
  <si>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</si>
  <si>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</si>
  <si>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</si>
  <si>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</si>
  <si>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</si>
  <si>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</si>
  <si>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</si>
  <si>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</si>
  <si>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</si>
  <si>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</si>
  <si>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</si>
  <si>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</si>
  <si>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</si>
  <si>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</si>
  <si>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</si>
  <si>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</si>
  <si>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</si>
  <si>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</si>
  <si>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</si>
  <si>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</si>
  <si>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</si>
  <si>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</si>
  <si>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</si>
  <si>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</si>
  <si>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</si>
  <si>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</si>
  <si>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</si>
  <si>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</si>
  <si>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</si>
  <si>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</si>
  <si>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</si>
  <si>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</si>
  <si>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</si>
  <si>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</si>
  <si>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</si>
  <si>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</si>
  <si>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</si>
  <si>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</si>
  <si>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</si>
  <si>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</si>
  <si>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</si>
  <si>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</si>
  <si>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</si>
  <si>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</si>
  <si>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</si>
  <si>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</si>
  <si>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</si>
  <si>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</si>
  <si>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</si>
  <si>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</si>
  <si>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</si>
  <si>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</si>
  <si>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</si>
  <si>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</si>
  <si>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</si>
  <si>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</si>
  <si>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</si>
  <si>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</si>
  <si>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</si>
  <si>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</si>
  <si>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</si>
  <si>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</si>
  <si>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</si>
  <si>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</si>
  <si>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</si>
  <si>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</si>
  <si>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</si>
  <si>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</si>
  <si>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</si>
  <si>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</si>
  <si>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</si>
  <si>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</si>
  <si>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</si>
  <si>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</si>
  <si>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</si>
  <si>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</si>
  <si>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</si>
  <si>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</si>
  <si>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</si>
  <si>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</si>
  <si>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</si>
  <si>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</si>
  <si>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</si>
  <si>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</si>
  <si>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</si>
  <si>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</si>
  <si>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</si>
  <si>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</si>
  <si>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</si>
  <si>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</si>
  <si>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</si>
  <si>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</si>
  <si>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</si>
  <si>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</si>
  <si>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</si>
  <si>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</si>
  <si>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</si>
  <si>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</si>
  <si>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</si>
  <si>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</si>
  <si>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</si>
  <si>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</si>
  <si>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</si>
  <si>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</si>
  <si>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</si>
  <si>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</si>
  <si>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</si>
  <si>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</si>
  <si>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</si>
  <si>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</si>
  <si>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</si>
  <si>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</si>
  <si>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</si>
  <si>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</si>
  <si>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</si>
  <si>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</si>
  <si>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</si>
  <si>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</si>
  <si>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</si>
  <si>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</si>
  <si>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</si>
  <si>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</si>
  <si>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</si>
  <si>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</si>
  <si>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</si>
  <si>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</si>
  <si>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</si>
  <si>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</si>
  <si>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</si>
  <si>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</si>
  <si>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</si>
  <si>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</si>
  <si>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</si>
  <si>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</si>
  <si>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</si>
  <si>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</si>
  <si>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</si>
  <si>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</si>
  <si>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</si>
  <si>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</si>
  <si>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</si>
  <si>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</si>
  <si>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</si>
  <si>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</si>
  <si>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</si>
  <si>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</si>
  <si>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</si>
  <si>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</si>
  <si>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</si>
  <si>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</si>
  <si>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</si>
  <si>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</si>
  <si>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</si>
  <si>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</si>
  <si>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</si>
  <si>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</si>
  <si>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</si>
  <si>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</si>
  <si>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</si>
  <si>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</si>
  <si>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</si>
  <si>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</si>
  <si>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</si>
  <si>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</si>
  <si>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</si>
  <si>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</si>
  <si>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</si>
  <si>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</si>
  <si>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</si>
  <si>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</si>
  <si>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</si>
  <si>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</si>
  <si>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</si>
  <si>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</si>
  <si>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</si>
  <si>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</si>
  <si>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</si>
  <si>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</si>
  <si>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</si>
  <si>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</si>
  <si>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</si>
  <si>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</si>
  <si>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</si>
  <si>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</si>
  <si>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</si>
  <si>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</si>
  <si>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</si>
  <si>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</si>
  <si>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</si>
  <si>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</si>
  <si>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</si>
  <si>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</si>
  <si>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</si>
  <si>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</si>
  <si>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</si>
  <si>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</si>
  <si>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</si>
  <si>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</si>
  <si>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</si>
  <si>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</si>
  <si>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</si>
  <si>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</si>
  <si>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</si>
  <si>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</si>
  <si>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</si>
  <si>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</si>
  <si>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</si>
  <si>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</si>
  <si>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</si>
  <si>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</si>
  <si>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</si>
  <si>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</si>
  <si>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</si>
  <si>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</si>
  <si>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</si>
  <si>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</si>
  <si>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</si>
  <si>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</si>
  <si>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</si>
  <si>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</si>
  <si>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</si>
  <si>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</si>
  <si>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</si>
  <si>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</si>
  <si>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</si>
  <si>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</si>
  <si>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</si>
  <si>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</si>
  <si>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</si>
  <si>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</si>
  <si>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</si>
  <si>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</si>
  <si>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</si>
  <si>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</si>
  <si>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</si>
  <si>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</si>
  <si>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</si>
  <si>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</si>
  <si>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</si>
  <si>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</si>
  <si>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</si>
  <si>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</si>
  <si>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</si>
  <si>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</si>
  <si>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</si>
  <si>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</si>
  <si>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</si>
  <si>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</si>
  <si>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</si>
  <si>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</si>
  <si>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</si>
  <si>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</si>
  <si>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</si>
  <si>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</si>
  <si>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</si>
  <si>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</si>
  <si>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</si>
  <si>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</si>
  <si>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</si>
  <si>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</si>
  <si>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</si>
  <si>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</si>
  <si>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</si>
  <si>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</si>
  <si>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</si>
  <si>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</si>
  <si>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</si>
  <si>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</si>
  <si>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</si>
  <si>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</si>
  <si>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</si>
  <si>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</si>
  <si>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</si>
  <si>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</si>
  <si>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</si>
  <si>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</si>
  <si>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</si>
  <si>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</si>
  <si>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</si>
  <si>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</si>
  <si>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</si>
  <si>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</si>
  <si>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</si>
  <si>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</si>
  <si>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</si>
  <si>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</si>
  <si>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</si>
  <si>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</si>
  <si>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</si>
  <si>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</si>
  <si>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</si>
  <si>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</si>
  <si>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</si>
  <si>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</si>
  <si>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</si>
  <si>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</si>
  <si>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</si>
  <si>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</si>
  <si>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</si>
  <si>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</si>
  <si>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</si>
  <si>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</si>
  <si>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</si>
  <si>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</si>
  <si>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</si>
  <si>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</si>
  <si>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</si>
  <si>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</si>
  <si>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</si>
  <si>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</si>
  <si>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</si>
  <si>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</si>
  <si>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</si>
  <si>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</si>
  <si>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</si>
  <si>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</si>
  <si>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</si>
  <si>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</si>
  <si>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</si>
  <si>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</si>
  <si>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</si>
  <si>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</si>
  <si>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</si>
  <si>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</si>
  <si>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</si>
  <si>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</si>
  <si>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</si>
  <si>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</si>
  <si>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</si>
  <si>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</si>
  <si>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</si>
  <si>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</si>
  <si>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</si>
  <si>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</si>
  <si>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</si>
  <si>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</si>
  <si>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</si>
  <si>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</si>
  <si>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</si>
  <si>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</si>
  <si>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</si>
  <si>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</si>
  <si>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</si>
  <si>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</si>
  <si>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</si>
  <si>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</si>
  <si>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</si>
  <si>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</si>
  <si>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</si>
  <si>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</si>
  <si>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</si>
  <si>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</si>
  <si>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</si>
  <si>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</si>
  <si>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</si>
  <si>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</si>
  <si>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</si>
  <si>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</si>
  <si>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</si>
  <si>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</si>
  <si>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</si>
  <si>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</si>
  <si>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</si>
  <si>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</si>
  <si>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</si>
  <si>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</si>
  <si>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</si>
  <si>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</si>
  <si>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</si>
  <si>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</si>
  <si>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</si>
  <si>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</si>
  <si>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</si>
  <si>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</si>
  <si>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</si>
  <si>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</si>
  <si>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</si>
  <si>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</si>
  <si>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</si>
  <si>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</si>
  <si>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</si>
  <si>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</si>
  <si>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</si>
  <si>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</si>
  <si>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</si>
  <si>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</si>
  <si>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</si>
  <si>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</si>
  <si>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</si>
  <si>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</si>
  <si>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</si>
  <si>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</si>
  <si>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</si>
  <si>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</si>
  <si>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</si>
  <si>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</si>
  <si>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</si>
  <si>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</si>
  <si>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</si>
  <si>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</si>
  <si>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</si>
  <si>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</si>
  <si>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</si>
  <si>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</si>
  <si>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</si>
  <si>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</si>
  <si>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</si>
  <si>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</si>
  <si>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</si>
  <si>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</si>
  <si>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</si>
  <si>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</si>
  <si>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</si>
  <si>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</si>
  <si>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</si>
  <si>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</si>
  <si>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</si>
  <si>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</si>
  <si>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</si>
  <si>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</si>
  <si>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</si>
  <si>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</si>
  <si>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</si>
  <si>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</si>
  <si>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</si>
  <si>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</si>
  <si>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</si>
  <si>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</si>
  <si>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</si>
  <si>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</si>
  <si>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</si>
  <si>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</si>
  <si>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</si>
  <si>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</si>
  <si>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</si>
  <si>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</si>
  <si>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</si>
  <si>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</si>
  <si>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</si>
  <si>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</si>
  <si>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</si>
  <si>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</si>
  <si>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</si>
  <si>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</si>
  <si>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</si>
  <si>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</si>
  <si>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</si>
  <si>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</si>
  <si>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</si>
  <si>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</si>
  <si>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</si>
  <si>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</si>
  <si>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</si>
  <si>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</si>
  <si>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</si>
  <si>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</si>
  <si>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</si>
  <si>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</si>
  <si>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</si>
  <si>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</si>
  <si>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</si>
  <si>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</si>
  <si>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</si>
  <si>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</si>
  <si>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</si>
  <si>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</si>
  <si>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</si>
  <si>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</si>
  <si>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</si>
  <si>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</si>
  <si>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</si>
  <si>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</si>
  <si>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</si>
  <si>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</si>
  <si>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</si>
  <si>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</si>
  <si>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</si>
  <si>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</si>
  <si>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</si>
  <si>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</si>
  <si>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</si>
  <si>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</si>
  <si>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</si>
  <si>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</si>
  <si>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</si>
  <si>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</si>
  <si>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</si>
  <si>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</si>
  <si>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</si>
  <si>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</si>
  <si>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</si>
  <si>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</si>
  <si>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</si>
  <si>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</si>
  <si>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</si>
  <si>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</si>
  <si>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</si>
  <si>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</si>
  <si>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</si>
  <si>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</si>
  <si>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</si>
  <si>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</si>
  <si>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</si>
  <si>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</si>
  <si>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</si>
  <si>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</si>
  <si>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</si>
  <si>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</si>
  <si>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</si>
  <si>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</si>
  <si>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</si>
  <si>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</si>
  <si>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</si>
  <si>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</si>
  <si>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</si>
  <si>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</si>
  <si>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</si>
  <si>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</si>
  <si>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</si>
  <si>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</si>
  <si>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</si>
  <si>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</si>
  <si>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</si>
  <si>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</si>
  <si>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</si>
  <si>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</si>
  <si>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</si>
  <si>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</si>
  <si>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</si>
  <si>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</si>
  <si>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</si>
  <si>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</si>
  <si>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</si>
  <si>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</si>
  <si>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</si>
  <si>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</si>
  <si>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</si>
  <si>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</si>
  <si>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</si>
  <si>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</si>
  <si>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</si>
  <si>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</si>
  <si>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</si>
  <si>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</si>
  <si>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</si>
  <si>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</si>
  <si>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</si>
  <si>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</si>
  <si>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</si>
  <si>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</si>
  <si>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</si>
  <si>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</si>
  <si>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</si>
  <si>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</si>
  <si>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</si>
  <si>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</si>
  <si>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</si>
  <si>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</si>
  <si>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</si>
  <si>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</si>
  <si>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</si>
  <si>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</si>
  <si>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</si>
  <si>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</si>
  <si>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</si>
  <si>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</si>
  <si>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</si>
  <si>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</si>
  <si>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</si>
  <si>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</si>
  <si>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</si>
  <si>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</si>
  <si>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</si>
  <si>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</si>
  <si>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</si>
  <si>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</si>
  <si>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</si>
  <si>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</si>
  <si>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</si>
  <si>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</si>
  <si>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</si>
  <si>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</si>
  <si>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</si>
  <si>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</si>
  <si>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</si>
  <si>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</si>
  <si>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</si>
  <si>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</si>
  <si>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</si>
  <si>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</si>
  <si>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</si>
  <si>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</si>
  <si>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</si>
  <si>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</si>
  <si>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</si>
  <si>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</si>
  <si>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</si>
  <si>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</si>
  <si>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</si>
  <si>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</si>
  <si>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</si>
  <si>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</si>
  <si>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</si>
  <si>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</si>
  <si>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</si>
  <si>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</si>
  <si>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</si>
  <si>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</si>
  <si>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</si>
  <si>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</si>
  <si>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</si>
  <si>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</si>
  <si>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</si>
  <si>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</si>
  <si>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</si>
  <si>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</si>
  <si>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</si>
  <si>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</si>
  <si>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</si>
  <si>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</si>
  <si>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</si>
  <si>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</si>
  <si>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</si>
  <si>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</si>
  <si>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</si>
  <si>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</si>
  <si>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</si>
  <si>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</si>
  <si>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</si>
  <si>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</si>
  <si>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</si>
  <si>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</si>
  <si>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</si>
  <si>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</si>
  <si>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</si>
  <si>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</si>
  <si>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</si>
  <si>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</si>
  <si>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</si>
  <si>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</si>
  <si>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</si>
  <si>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</si>
  <si>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</si>
  <si>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</si>
  <si>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</si>
  <si>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</si>
  <si>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</si>
  <si>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</si>
  <si>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</si>
  <si>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</si>
  <si>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</si>
  <si>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</si>
  <si>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</si>
  <si>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</si>
  <si>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</si>
  <si>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</si>
  <si>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</si>
  <si>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</si>
  <si>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</si>
  <si>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</si>
  <si>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</si>
  <si>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</si>
  <si>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</si>
  <si>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</si>
  <si>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</si>
  <si>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</si>
  <si>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</si>
  <si>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</si>
  <si>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</si>
  <si>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</si>
  <si>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</si>
  <si>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</si>
  <si>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</si>
  <si>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</si>
  <si>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</si>
  <si>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</si>
  <si>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</si>
  <si>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</si>
  <si>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</si>
  <si>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</si>
  <si>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</si>
  <si>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</si>
  <si>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</si>
  <si>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</si>
  <si>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</si>
  <si>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</si>
  <si>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</si>
  <si>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</si>
  <si>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</si>
  <si>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</si>
  <si>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</si>
  <si>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</si>
  <si>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</si>
  <si>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</si>
  <si>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</si>
  <si>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</si>
  <si>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</si>
  <si>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</si>
  <si>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</si>
  <si>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</si>
  <si>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</si>
  <si>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</si>
  <si>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</si>
  <si>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</si>
  <si>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</si>
  <si>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</si>
  <si>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</si>
  <si>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</si>
  <si>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</si>
  <si>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</si>
  <si>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</si>
  <si>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</si>
  <si>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</si>
  <si>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</si>
  <si>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</si>
  <si>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</si>
  <si>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</si>
  <si>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</si>
  <si>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</si>
  <si>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</si>
  <si>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</si>
  <si>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</si>
  <si>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</si>
  <si>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</si>
  <si>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</si>
  <si>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</si>
  <si>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</si>
  <si>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</si>
  <si>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</si>
  <si>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</si>
  <si>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</si>
  <si>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</si>
  <si>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</si>
  <si>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</si>
  <si>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</si>
  <si>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</si>
  <si>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</si>
  <si>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</si>
  <si>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</si>
  <si>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</si>
  <si>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</si>
  <si>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</si>
  <si>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</si>
  <si>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</si>
  <si>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</si>
  <si>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</si>
  <si>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</si>
  <si>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</si>
  <si>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</si>
  <si>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</si>
  <si>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</si>
  <si>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</si>
  <si>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</si>
  <si>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</si>
  <si>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</si>
  <si>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</si>
  <si>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</si>
  <si>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</si>
  <si>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</si>
  <si>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</si>
  <si>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</si>
  <si>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</si>
  <si>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</si>
  <si>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</si>
  <si>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</si>
  <si>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</si>
  <si>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</si>
  <si>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</si>
  <si>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</si>
  <si>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</si>
  <si>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</si>
  <si>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</si>
  <si>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</si>
  <si>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</si>
  <si>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</si>
  <si>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</si>
  <si>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</si>
  <si>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</si>
  <si>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</si>
  <si>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</si>
  <si>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</si>
  <si>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</si>
  <si>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</si>
  <si>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</si>
  <si>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</si>
  <si>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</si>
  <si>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</si>
  <si>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</si>
  <si>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</si>
  <si>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</si>
  <si>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</si>
  <si>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</si>
  <si>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</si>
  <si>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</si>
  <si>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</si>
  <si>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</si>
  <si>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</si>
  <si>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</si>
  <si>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</si>
  <si>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</si>
  <si>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</si>
  <si>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</si>
  <si>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</si>
  <si>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</si>
  <si>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</si>
  <si>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</si>
  <si>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</si>
  <si>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</si>
  <si>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</si>
  <si>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</si>
  <si>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</si>
  <si>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</si>
  <si>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</si>
  <si>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</si>
  <si>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</si>
  <si>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</si>
  <si>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</si>
  <si>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</si>
  <si>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</si>
  <si>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</si>
  <si>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</si>
  <si>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</si>
  <si>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</si>
  <si>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</si>
  <si>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</si>
  <si>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</si>
  <si>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</si>
  <si>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</si>
  <si>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</si>
  <si>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</si>
  <si>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</si>
  <si>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</si>
  <si>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</si>
  <si>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</si>
  <si>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</si>
  <si>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</si>
  <si>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</si>
  <si>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</si>
  <si>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</si>
  <si>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</si>
  <si>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</si>
  <si>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</si>
  <si>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</si>
  <si>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</si>
  <si>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</si>
  <si>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</si>
  <si>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</si>
  <si>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</si>
  <si>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</si>
  <si>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</si>
  <si>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</si>
  <si>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</si>
  <si>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</si>
  <si>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</si>
  <si>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</si>
  <si>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</si>
  <si>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</si>
  <si>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</si>
  <si>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</si>
  <si>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</si>
  <si>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</si>
  <si>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</si>
  <si>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</si>
  <si>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</si>
  <si>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</si>
  <si>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</si>
  <si>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</si>
  <si>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</si>
  <si>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</si>
  <si>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</si>
  <si>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</si>
  <si>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</si>
  <si>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</si>
  <si>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</si>
  <si>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</si>
  <si>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</si>
  <si>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</si>
  <si>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</si>
  <si>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</si>
  <si>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</si>
  <si>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</si>
  <si>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</si>
  <si>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</si>
  <si>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</si>
  <si>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</si>
  <si>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</si>
  <si>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</si>
  <si>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</si>
  <si>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</si>
  <si>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</si>
  <si>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</si>
  <si>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</si>
  <si>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</si>
  <si>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</si>
  <si>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</si>
  <si>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</si>
  <si>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</si>
  <si>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</si>
  <si>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</si>
  <si>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</si>
  <si>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</si>
  <si>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</si>
  <si>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</si>
  <si>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</si>
  <si>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</si>
  <si>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</si>
  <si>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</si>
  <si>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</si>
  <si>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</si>
  <si>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</si>
  <si>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</si>
  <si>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</si>
  <si>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</si>
  <si>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</si>
  <si>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</si>
  <si>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</si>
  <si>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</si>
  <si>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</si>
  <si>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</si>
  <si>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</si>
  <si>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</si>
  <si>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</si>
  <si>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</si>
  <si>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</si>
  <si>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</si>
  <si>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</si>
  <si>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</si>
  <si>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</si>
  <si>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</si>
  <si>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</si>
  <si>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</si>
  <si>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</si>
  <si>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</si>
  <si>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</si>
  <si>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</si>
  <si>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</si>
  <si>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</si>
  <si>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</si>
  <si>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</si>
  <si>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</si>
  <si>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</si>
  <si>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</si>
  <si>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</si>
  <si>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</si>
  <si>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</si>
  <si>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</si>
  <si>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</si>
  <si>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</si>
  <si>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</si>
  <si>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</si>
  <si>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</si>
  <si>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</si>
  <si>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</si>
  <si>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</si>
  <si>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</si>
  <si>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</si>
  <si>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</si>
  <si>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</si>
  <si>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</si>
  <si>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</si>
  <si>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</si>
  <si>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</si>
  <si>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</si>
  <si>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</si>
  <si>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</si>
  <si>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</si>
  <si>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</si>
  <si>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</si>
  <si>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</si>
  <si>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</si>
  <si>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</si>
  <si>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</si>
  <si>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</si>
  <si>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</si>
  <si>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</si>
  <si>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</si>
  <si>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</si>
  <si>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</si>
  <si>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</si>
  <si>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</si>
  <si>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</si>
  <si>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</si>
  <si>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</si>
  <si>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</si>
  <si>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</si>
  <si>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</si>
  <si>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</si>
  <si>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</si>
  <si>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</si>
  <si>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</si>
  <si>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</si>
  <si>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</si>
  <si>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</si>
  <si>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</si>
  <si>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</si>
  <si>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</si>
  <si>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</si>
  <si>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</si>
  <si>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</si>
  <si>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</si>
  <si>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</si>
  <si>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</si>
  <si>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</si>
  <si>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</si>
  <si>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</si>
  <si>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</si>
  <si>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</si>
  <si>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</si>
  <si>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</si>
  <si>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</si>
  <si>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</si>
  <si>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</si>
  <si>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</si>
  <si>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</si>
  <si>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</si>
  <si>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</si>
  <si>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</si>
  <si>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</si>
  <si>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</si>
  <si>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</si>
  <si>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</si>
  <si>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</si>
  <si>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</si>
  <si>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</si>
  <si>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</si>
  <si>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</si>
  <si>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</si>
  <si>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</si>
  <si>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</si>
  <si>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</si>
  <si>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</si>
  <si>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</si>
  <si>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</si>
  <si>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</si>
  <si>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</si>
  <si>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</si>
  <si>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</si>
  <si>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</si>
  <si>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</si>
  <si>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</si>
  <si>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</si>
  <si>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</si>
  <si>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</si>
  <si>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</si>
  <si>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</si>
  <si>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</si>
  <si>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</si>
  <si>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</si>
  <si>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</si>
  <si>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</si>
  <si>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</si>
  <si>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</si>
  <si>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</si>
  <si>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</si>
  <si>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</si>
  <si>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</si>
  <si>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</si>
  <si>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</si>
  <si>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</si>
  <si>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</si>
  <si>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</si>
  <si>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</si>
  <si>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</si>
  <si>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</si>
  <si>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</si>
  <si>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</si>
  <si>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</si>
  <si>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</si>
  <si>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</si>
  <si>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</si>
  <si>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</si>
  <si>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</si>
  <si>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</si>
  <si>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</si>
  <si>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</si>
  <si>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</si>
  <si>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</si>
  <si>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</si>
  <si>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</si>
  <si>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</si>
  <si>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</si>
  <si>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</si>
  <si>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</si>
  <si>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</si>
  <si>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</si>
  <si>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</si>
  <si>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</si>
  <si>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</si>
  <si>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</si>
  <si>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</si>
  <si>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</si>
  <si>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</si>
  <si>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</si>
  <si>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</si>
  <si>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</si>
  <si>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</si>
  <si>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</si>
  <si>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</si>
  <si>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</si>
  <si>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</si>
  <si>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</si>
  <si>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</si>
  <si>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</si>
  <si>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</si>
  <si>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</si>
  <si>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</si>
  <si>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</si>
  <si>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</si>
  <si>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</si>
  <si>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</si>
  <si>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</si>
  <si>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</si>
  <si>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</si>
  <si>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</si>
  <si>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</si>
  <si>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</si>
  <si>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</si>
  <si>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</si>
  <si>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</si>
  <si>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</si>
  <si>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</si>
  <si>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</si>
  <si>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</si>
  <si>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</si>
  <si>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</si>
  <si>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</si>
  <si>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</si>
  <si>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</si>
  <si>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</si>
  <si>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</si>
  <si>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</si>
  <si>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</si>
  <si>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</si>
  <si>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</si>
  <si>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</si>
  <si>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</si>
  <si>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</si>
  <si>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</si>
  <si>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</si>
  <si>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</si>
  <si>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</si>
  <si>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</si>
  <si>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</si>
  <si>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</si>
  <si>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</si>
  <si>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</si>
  <si>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</si>
  <si>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</si>
  <si>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</si>
  <si>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</si>
  <si>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</si>
  <si>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</si>
  <si>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</si>
  <si>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</si>
  <si>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</si>
  <si>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</si>
  <si>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</si>
  <si>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</si>
  <si>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</si>
  <si>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</si>
  <si>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</si>
  <si>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</si>
  <si>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</si>
  <si>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</si>
  <si>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</si>
  <si>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</si>
  <si>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</si>
  <si>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</si>
  <si>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</si>
  <si>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</si>
  <si>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</si>
  <si>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</si>
  <si>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</si>
  <si>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</si>
  <si>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</si>
  <si>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</si>
  <si>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</si>
  <si>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</si>
  <si>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</si>
  <si>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</si>
  <si>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</si>
  <si>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</si>
  <si>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</si>
  <si>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</si>
  <si>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</si>
  <si>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</si>
  <si>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</si>
  <si>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</si>
  <si>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</si>
  <si>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</si>
  <si>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</si>
  <si>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</si>
  <si>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</si>
  <si>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</si>
  <si>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</si>
  <si>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</si>
  <si>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</si>
  <si>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</si>
  <si>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</si>
  <si>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</si>
  <si>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</si>
  <si>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</si>
  <si>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</si>
  <si>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</si>
  <si>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</si>
  <si>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</si>
  <si>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</si>
  <si>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</si>
  <si>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</si>
  <si>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</si>
  <si>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</si>
  <si>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</si>
  <si>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</si>
  <si>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</si>
  <si>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</si>
  <si>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</si>
  <si>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</si>
  <si>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</si>
  <si>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</si>
  <si>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</si>
  <si>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</si>
  <si>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</si>
  <si>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</si>
  <si>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</si>
  <si>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</si>
  <si>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</si>
  <si>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</si>
  <si>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</si>
  <si>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</si>
  <si>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</si>
  <si>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</si>
  <si>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</si>
  <si>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</si>
  <si>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</si>
  <si>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</si>
  <si>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</si>
  <si>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</si>
  <si>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</si>
  <si>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</si>
  <si>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</si>
  <si>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</si>
  <si>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</si>
  <si>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</si>
  <si>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</si>
  <si>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</si>
  <si>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</si>
  <si>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</si>
  <si>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</si>
  <si>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</si>
  <si>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</si>
  <si>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</si>
  <si>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</si>
  <si>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</si>
  <si>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</si>
  <si>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</si>
  <si>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</si>
  <si>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</si>
  <si>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</si>
  <si>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</si>
  <si>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</si>
  <si>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</si>
  <si>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</si>
  <si>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</si>
  <si>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</si>
  <si>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</si>
  <si>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</si>
  <si>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</si>
  <si>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</si>
  <si>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</si>
  <si>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</si>
  <si>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</si>
  <si>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</si>
  <si>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</si>
  <si>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</si>
  <si>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</si>
  <si>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</si>
  <si>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</si>
  <si>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</si>
  <si>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</si>
  <si>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</si>
  <si>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</si>
  <si>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</si>
  <si>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</si>
  <si>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</si>
  <si>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</si>
  <si>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</si>
  <si>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</si>
  <si>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</si>
  <si>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</si>
  <si>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</si>
  <si>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</si>
  <si>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</si>
  <si>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</si>
  <si>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</si>
  <si>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</si>
  <si>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</si>
  <si>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</si>
  <si>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</si>
  <si>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</si>
  <si>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</si>
  <si>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</si>
  <si>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</si>
  <si>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</si>
  <si>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</si>
  <si>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</si>
  <si>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</si>
  <si>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</si>
  <si>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</si>
  <si>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</si>
  <si>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</si>
  <si>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</si>
  <si>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</si>
  <si>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</si>
  <si>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</si>
  <si>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</si>
  <si>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</si>
  <si>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</si>
  <si>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</si>
  <si>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</si>
  <si>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</si>
  <si>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</si>
  <si>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</si>
  <si>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</si>
  <si>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</si>
  <si>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</si>
  <si>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</si>
  <si>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</si>
  <si>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</si>
  <si>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</si>
  <si>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</si>
  <si>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</si>
  <si>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</si>
  <si>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</si>
  <si>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</si>
  <si>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</si>
  <si>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</si>
  <si>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</si>
  <si>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</si>
  <si>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</si>
  <si>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</si>
  <si>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</si>
  <si>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</si>
  <si>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</si>
  <si>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</si>
  <si>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</si>
  <si>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</si>
  <si>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</si>
  <si>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</si>
  <si>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</si>
  <si>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</si>
  <si>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</si>
  <si>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</si>
  <si>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</si>
  <si>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</si>
  <si>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</si>
  <si>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</si>
  <si>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</si>
  <si>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</si>
  <si>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</si>
  <si>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</si>
  <si>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</si>
  <si>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</si>
  <si>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</si>
  <si>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</si>
  <si>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</si>
  <si>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</si>
  <si>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</si>
  <si>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</si>
  <si>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</si>
  <si>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</si>
  <si>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</si>
  <si>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</si>
  <si>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</si>
  <si>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</si>
  <si>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</si>
  <si>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</si>
  <si>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</si>
  <si>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</si>
  <si>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</si>
  <si>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</si>
  <si>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</si>
  <si>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</si>
  <si>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</si>
  <si>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</si>
  <si>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</si>
  <si>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</si>
  <si>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</si>
  <si>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</si>
  <si>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</si>
  <si>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</si>
  <si>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</si>
  <si>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</si>
  <si>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</si>
  <si>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</si>
  <si>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</si>
  <si>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</si>
  <si>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</si>
  <si>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</si>
  <si>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</si>
  <si>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</si>
  <si>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</si>
  <si>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</si>
  <si>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</si>
  <si>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</si>
  <si>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</si>
  <si>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</si>
  <si>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</si>
  <si>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</si>
  <si>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</si>
  <si>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</si>
  <si>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</si>
  <si>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</si>
  <si>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</si>
  <si>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</si>
  <si>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</si>
  <si>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</si>
  <si>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</si>
  <si>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</si>
  <si>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</si>
  <si>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</si>
  <si>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</si>
  <si>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</si>
  <si>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</si>
  <si>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</si>
  <si>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</si>
  <si>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</si>
  <si>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</si>
  <si>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</si>
  <si>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</si>
  <si>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</si>
  <si>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</si>
  <si>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</si>
  <si>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</si>
  <si>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</si>
  <si>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</si>
  <si>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</si>
  <si>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</si>
  <si>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</si>
  <si>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</si>
  <si>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</si>
  <si>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</si>
  <si>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</si>
  <si>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</si>
  <si>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</si>
  <si>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</si>
  <si>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</si>
  <si>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</si>
  <si>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</si>
  <si>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</si>
  <si>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</si>
  <si>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</si>
  <si>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</si>
  <si>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</si>
  <si>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</si>
  <si>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</si>
  <si>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</si>
  <si>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</si>
  <si>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</si>
  <si>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</si>
  <si>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</si>
  <si>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</si>
  <si>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</si>
  <si>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</si>
  <si>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</si>
  <si>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</si>
  <si>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</si>
  <si>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</si>
  <si>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</si>
  <si>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</si>
  <si>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</si>
  <si>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</si>
  <si>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</si>
  <si>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</si>
  <si>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</si>
  <si>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</si>
  <si>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</si>
  <si>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</si>
  <si>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</si>
  <si>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</si>
  <si>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</si>
  <si>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</si>
  <si>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</si>
  <si>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</si>
  <si>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</si>
  <si>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</si>
  <si>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</si>
  <si>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</si>
  <si>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</si>
  <si>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</si>
  <si>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</si>
  <si>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</si>
  <si>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</si>
  <si>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</si>
  <si>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</si>
  <si>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</si>
  <si>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</si>
  <si>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</si>
  <si>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</si>
  <si>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</si>
  <si>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</si>
  <si>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</si>
  <si>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</si>
  <si>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</si>
  <si>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</si>
  <si>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</si>
  <si>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</si>
  <si>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</si>
  <si>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</si>
  <si>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</si>
  <si>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</si>
  <si>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</si>
  <si>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</si>
  <si>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</si>
  <si>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</si>
  <si>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</si>
  <si>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</si>
  <si>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</si>
  <si>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</si>
  <si>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</si>
  <si>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</si>
  <si>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</si>
  <si>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</si>
  <si>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</si>
  <si>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</si>
  <si>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</si>
  <si>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</si>
  <si>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</si>
  <si>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</si>
  <si>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</si>
  <si>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</si>
  <si>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</si>
  <si>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</si>
  <si>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</si>
  <si>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</si>
  <si>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</si>
  <si>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</si>
  <si>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</si>
  <si>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</si>
  <si>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</si>
  <si>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</si>
  <si>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</si>
  <si>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</si>
  <si>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</si>
  <si>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</si>
  <si>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</si>
  <si>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</si>
  <si>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</si>
  <si>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</si>
  <si>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</si>
  <si>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</si>
  <si>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</si>
  <si>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</si>
  <si>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</si>
  <si>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</si>
  <si>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</si>
  <si>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</si>
  <si>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</si>
  <si>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</si>
  <si>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</si>
  <si>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</si>
  <si>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</si>
  <si>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</si>
  <si>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</si>
  <si>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</si>
  <si>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</si>
  <si>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</si>
  <si>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</si>
  <si>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</si>
  <si>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</si>
  <si>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</si>
  <si>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</si>
  <si>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</si>
  <si>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</si>
  <si>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</si>
  <si>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</si>
  <si>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</si>
  <si>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</si>
  <si>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</si>
  <si>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</si>
  <si>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</si>
  <si>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</si>
  <si>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</si>
  <si>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</si>
  <si>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</si>
  <si>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</si>
  <si>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</si>
  <si>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</si>
  <si>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</si>
  <si>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</si>
  <si>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</si>
  <si>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</si>
  <si>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</si>
  <si>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</si>
  <si>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</si>
  <si>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</si>
  <si>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</si>
  <si>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</si>
  <si>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</si>
  <si>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</si>
  <si>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</si>
  <si>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</si>
  <si>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</si>
  <si>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</si>
  <si>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</si>
  <si>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</si>
  <si>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</si>
  <si>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</si>
  <si>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</si>
  <si>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</si>
  <si>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</si>
  <si>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</si>
  <si>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</si>
  <si>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</si>
  <si>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</si>
  <si>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</si>
  <si>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</si>
  <si>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</si>
  <si>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</si>
  <si>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</si>
  <si>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</si>
  <si>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</si>
  <si>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</si>
  <si>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</si>
  <si>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</si>
  <si>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</si>
  <si>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</si>
  <si>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</si>
  <si>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</si>
  <si>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</si>
  <si>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</si>
  <si>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</si>
  <si>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</si>
  <si>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</si>
  <si>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</si>
  <si>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</si>
  <si>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</si>
  <si>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</si>
  <si>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</si>
  <si>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</si>
  <si>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</si>
  <si>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</si>
  <si>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</si>
  <si>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</si>
  <si>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</si>
  <si>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</si>
  <si>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</si>
  <si>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</si>
  <si>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</si>
  <si>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</si>
  <si>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</si>
  <si>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</si>
  <si>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</si>
  <si>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</si>
  <si>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</si>
  <si>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</si>
  <si>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</si>
  <si>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</si>
  <si>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</si>
  <si>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</si>
  <si>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</si>
  <si>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</si>
  <si>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</si>
  <si>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</si>
  <si>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</si>
  <si>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</si>
  <si>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</si>
  <si>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</si>
  <si>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</si>
  <si>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</si>
  <si>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</si>
  <si>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</si>
  <si>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</si>
  <si>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</si>
  <si>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</si>
  <si>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</si>
  <si>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</si>
  <si>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</si>
  <si>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</si>
  <si>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</si>
  <si>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</si>
  <si>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</si>
  <si>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</si>
  <si>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</si>
  <si>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</si>
  <si>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</si>
  <si>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</si>
  <si>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</si>
  <si>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</si>
  <si>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</si>
  <si>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</si>
  <si>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</si>
  <si>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</si>
  <si>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</si>
  <si>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</si>
  <si>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</si>
  <si>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</si>
  <si>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</si>
  <si>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</si>
  <si>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</si>
  <si>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</si>
  <si>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</si>
  <si>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</si>
  <si>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</si>
  <si>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</si>
  <si>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</si>
  <si>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</si>
  <si>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</si>
  <si>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</si>
  <si>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</si>
  <si>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</si>
  <si>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</si>
  <si>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</si>
  <si>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</si>
  <si>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</si>
  <si>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</si>
  <si>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</si>
  <si>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</si>
  <si>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</si>
  <si>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</si>
  <si>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</si>
  <si>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</si>
  <si>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</si>
  <si>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</si>
  <si>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</si>
  <si>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</si>
  <si>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</si>
  <si>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</si>
  <si>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</si>
  <si>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</si>
  <si>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</si>
  <si>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</si>
  <si>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</si>
  <si>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</si>
  <si>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</si>
  <si>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</si>
  <si>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</si>
  <si>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</si>
  <si>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</si>
  <si>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</si>
  <si>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</si>
  <si>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</si>
  <si>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</si>
  <si>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</si>
  <si>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</si>
  <si>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</si>
  <si>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</si>
  <si>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</si>
  <si>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</si>
  <si>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</si>
  <si>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</si>
  <si>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</si>
  <si>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</si>
  <si>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</si>
  <si>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</si>
  <si>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</si>
  <si>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</si>
  <si>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</si>
  <si>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</si>
  <si>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</si>
  <si>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</si>
  <si>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</si>
  <si>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</si>
  <si>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</si>
  <si>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</si>
  <si>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</si>
  <si>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</si>
  <si>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</si>
  <si>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</si>
  <si>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</si>
  <si>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</si>
  <si>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</si>
  <si>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</si>
  <si>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</si>
  <si>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</si>
  <si>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</si>
  <si>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</si>
  <si>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</si>
  <si>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</si>
  <si>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</si>
  <si>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</si>
  <si>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</si>
  <si>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</si>
  <si>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</si>
  <si>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</si>
  <si>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</si>
  <si>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</si>
  <si>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</si>
  <si>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</si>
  <si>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</si>
  <si>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</si>
  <si>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</si>
  <si>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</si>
  <si>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</si>
  <si>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</si>
  <si>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</si>
  <si>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</si>
  <si>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</si>
  <si>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</si>
  <si>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</si>
  <si>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</si>
  <si>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</si>
  <si>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</si>
  <si>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</si>
  <si>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</si>
  <si>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</si>
  <si>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</si>
  <si>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</si>
  <si>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</si>
  <si>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</si>
  <si>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</si>
  <si>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</si>
  <si>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</si>
  <si>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</si>
  <si>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</si>
  <si>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</si>
  <si>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</si>
  <si>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</si>
  <si>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</si>
  <si>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</si>
  <si>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</si>
  <si>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</si>
  <si>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</si>
  <si>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</si>
  <si>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</si>
  <si>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</si>
  <si>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</si>
  <si>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</si>
  <si>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</si>
  <si>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</si>
  <si>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</si>
  <si>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</si>
  <si>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</si>
  <si>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</si>
  <si>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</si>
  <si>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</si>
  <si>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</si>
  <si>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</si>
  <si>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</si>
  <si>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</si>
  <si>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</si>
  <si>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</si>
  <si>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</si>
  <si>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</si>
  <si>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</si>
  <si>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</si>
  <si>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</si>
  <si>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</si>
  <si>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</si>
  <si>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</si>
  <si>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</si>
  <si>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</si>
  <si>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</si>
  <si>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</si>
  <si>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</si>
  <si>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</si>
  <si>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</si>
  <si>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</si>
  <si>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</si>
  <si>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</si>
  <si>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</si>
  <si>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</si>
  <si>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</si>
  <si>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</si>
  <si>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</si>
  <si>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</si>
  <si>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</si>
  <si>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</si>
  <si>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</si>
  <si>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</si>
  <si>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</si>
  <si>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</si>
  <si>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</si>
  <si>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</si>
  <si>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</si>
  <si>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</si>
  <si>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</si>
  <si>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</si>
  <si>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</si>
  <si>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</si>
  <si>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</si>
  <si>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</si>
  <si>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</si>
  <si>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</si>
  <si>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</si>
  <si>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</si>
  <si>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</si>
  <si>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</si>
  <si>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</si>
  <si>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</si>
  <si>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</si>
  <si>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</si>
  <si>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</si>
  <si>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</si>
  <si>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</si>
  <si>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</si>
  <si>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</si>
  <si>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</si>
  <si>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</si>
  <si>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</si>
  <si>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</si>
  <si>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</si>
  <si>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</si>
  <si>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</si>
  <si>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</si>
  <si>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</si>
  <si>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</si>
  <si>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</si>
  <si>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</si>
  <si>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</si>
  <si>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</si>
  <si>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</si>
  <si>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</si>
  <si>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</si>
  <si>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</si>
  <si>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</si>
  <si>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</si>
  <si>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</si>
  <si>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</si>
  <si>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</si>
  <si>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</si>
  <si>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</si>
  <si>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</si>
  <si>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</si>
  <si>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</si>
  <si>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</si>
  <si>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</si>
  <si>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</si>
  <si>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</si>
  <si>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</si>
  <si>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</si>
  <si>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</si>
  <si>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</si>
  <si>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</si>
  <si>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</si>
  <si>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</si>
  <si>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</si>
  <si>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</si>
  <si>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</si>
  <si>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</si>
  <si>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</si>
  <si>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</si>
  <si>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</si>
  <si>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</si>
  <si>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</si>
  <si>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</si>
  <si>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</si>
  <si>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</si>
  <si>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</si>
  <si>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</si>
  <si>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</si>
  <si>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</si>
  <si>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</si>
  <si>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</si>
  <si>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</si>
  <si>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</si>
  <si>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</si>
  <si>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</si>
  <si>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</si>
  <si>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</si>
  <si>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</si>
  <si>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</si>
  <si>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</si>
  <si>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</si>
  <si>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</si>
  <si>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</si>
  <si>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</si>
  <si>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</si>
  <si>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</si>
  <si>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</si>
  <si>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</si>
  <si>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</si>
  <si>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</si>
  <si>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</si>
  <si>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</si>
  <si>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</si>
  <si>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</si>
  <si>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</si>
  <si>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</si>
  <si>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</si>
  <si>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</si>
  <si>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</si>
  <si>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</si>
  <si>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</si>
  <si>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</si>
  <si>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</si>
  <si>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</si>
  <si>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</si>
  <si>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</si>
  <si>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</si>
  <si>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</si>
  <si>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</si>
  <si>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</si>
  <si>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</si>
  <si>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</si>
  <si>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</si>
  <si>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</si>
  <si>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</si>
  <si>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</si>
  <si>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</si>
  <si>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</si>
  <si>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</si>
  <si>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</si>
  <si>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</si>
  <si>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</si>
  <si>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</si>
  <si>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</si>
  <si>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</si>
  <si>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</si>
  <si>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</si>
  <si>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</si>
  <si>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</si>
  <si>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</si>
  <si>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</si>
  <si>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</si>
  <si>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</si>
  <si>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</si>
  <si>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</si>
  <si>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</si>
  <si>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</si>
  <si>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</si>
  <si>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</si>
  <si>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</si>
  <si>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</si>
  <si>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</si>
  <si>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</si>
  <si>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</si>
  <si>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</si>
  <si>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</si>
  <si>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</si>
  <si>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</si>
  <si>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</si>
  <si>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</si>
  <si>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</si>
  <si>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</si>
  <si>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</si>
  <si>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</si>
  <si>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</si>
  <si>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</si>
  <si>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</si>
  <si>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</si>
  <si>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</si>
  <si>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</si>
  <si>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</si>
  <si>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</si>
  <si>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</si>
  <si>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</si>
  <si>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</si>
  <si>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</si>
  <si>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</si>
  <si>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</si>
  <si>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</si>
  <si>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</si>
  <si>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</si>
  <si>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</si>
  <si>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</si>
  <si>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</si>
  <si>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</si>
  <si>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</si>
  <si>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</si>
  <si>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</si>
  <si>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</si>
  <si>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</si>
  <si>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</si>
  <si>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</si>
  <si>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</si>
  <si>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</si>
  <si>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</si>
  <si>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</si>
  <si>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</si>
  <si>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</si>
  <si>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</si>
  <si>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</si>
  <si>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</si>
  <si>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</si>
  <si>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</si>
  <si>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</si>
  <si>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</si>
  <si>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</si>
  <si>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</si>
  <si>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</si>
  <si>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</si>
  <si>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</si>
  <si>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</si>
  <si>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</si>
  <si>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</si>
  <si>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</si>
  <si>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</si>
  <si>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</si>
  <si>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</si>
  <si>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</si>
  <si>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</si>
  <si>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</si>
  <si>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</si>
  <si>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</si>
  <si>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</si>
  <si>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</si>
  <si>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</si>
  <si>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</si>
  <si>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</si>
  <si>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</si>
  <si>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</si>
  <si>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</si>
  <si>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</si>
  <si>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</si>
  <si>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</si>
  <si>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</si>
  <si>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</si>
  <si>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</si>
  <si>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</si>
  <si>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</si>
  <si>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</si>
  <si>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</si>
  <si>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</si>
  <si>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</si>
  <si>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</si>
  <si>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</si>
  <si>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</si>
  <si>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</si>
  <si>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</si>
  <si>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</si>
  <si>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</si>
  <si>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</si>
  <si>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</si>
  <si>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</si>
  <si>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</si>
  <si>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</si>
  <si>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</si>
  <si>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</si>
  <si>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</si>
  <si>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</si>
  <si>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</si>
  <si>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</si>
  <si>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</si>
  <si>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</si>
  <si>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</si>
  <si>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</si>
  <si>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</si>
  <si>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</si>
  <si>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</si>
  <si>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</si>
  <si>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</si>
  <si>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</si>
  <si>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</si>
  <si>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</si>
  <si>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</si>
  <si>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</si>
  <si>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</si>
  <si>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</si>
  <si>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</si>
  <si>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</si>
  <si>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</si>
  <si>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</si>
  <si>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</si>
  <si>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</si>
  <si>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</si>
  <si>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</si>
  <si>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</si>
  <si>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</si>
  <si>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</si>
  <si>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</si>
  <si>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</si>
  <si>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</si>
  <si>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</si>
  <si>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</si>
  <si>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</si>
  <si>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</si>
  <si>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</si>
  <si>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</si>
  <si>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</si>
  <si>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</si>
  <si>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</si>
  <si>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</si>
  <si>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</si>
  <si>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</si>
  <si>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</si>
  <si>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</si>
  <si>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</si>
  <si>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</si>
  <si>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</si>
  <si>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</si>
  <si>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</si>
  <si>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</si>
  <si>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</si>
  <si>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</si>
  <si>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</si>
  <si>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</si>
  <si>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</si>
  <si>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</si>
  <si>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</si>
  <si>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</si>
  <si>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</si>
  <si>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</si>
  <si>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</si>
  <si>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</si>
  <si>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</si>
  <si>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</si>
  <si>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</si>
  <si>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</si>
  <si>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</si>
  <si>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</si>
  <si>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</si>
  <si>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</si>
  <si>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</si>
  <si>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</si>
  <si>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</si>
  <si>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</si>
  <si>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</si>
  <si>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</si>
  <si>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</si>
  <si>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</si>
  <si>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</si>
  <si>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</si>
  <si>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</si>
  <si>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</si>
  <si>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</si>
  <si>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</si>
  <si>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</si>
  <si>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</si>
  <si>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</si>
  <si>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</si>
  <si>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</si>
  <si>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</si>
  <si>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</si>
  <si>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</si>
  <si>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</si>
  <si>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</si>
  <si>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</si>
  <si>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</si>
  <si>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</si>
  <si>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</si>
  <si>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</si>
  <si>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</si>
  <si>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</si>
  <si>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</si>
  <si>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</si>
  <si>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</si>
  <si>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</si>
  <si>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</si>
  <si>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</si>
  <si>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</si>
  <si>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</si>
  <si>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</si>
  <si>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</si>
  <si>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</si>
  <si>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</si>
  <si>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</si>
  <si>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</si>
  <si>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</si>
  <si>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</si>
  <si>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</si>
  <si>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</si>
  <si>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</si>
  <si>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</si>
  <si>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</si>
  <si>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</si>
  <si>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</si>
  <si>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</si>
  <si>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</si>
  <si>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</si>
  <si>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</si>
  <si>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</si>
  <si>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</si>
  <si>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</si>
  <si>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</si>
  <si>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</si>
  <si>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</si>
  <si>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</si>
  <si>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</si>
  <si>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</si>
  <si>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</si>
  <si>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</si>
  <si>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</si>
  <si>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</si>
  <si>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</si>
  <si>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</si>
  <si>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</si>
  <si>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</si>
  <si>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</si>
  <si>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</si>
  <si>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</si>
  <si>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</si>
  <si>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</si>
  <si>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</si>
  <si>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</si>
  <si>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</si>
  <si>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</si>
  <si>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</si>
  <si>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</si>
  <si>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</si>
  <si>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</si>
  <si>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</si>
  <si>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</si>
  <si>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</si>
  <si>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</si>
  <si>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</si>
  <si>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</si>
  <si>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</si>
  <si>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</si>
  <si>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</si>
  <si>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</si>
  <si>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</si>
  <si>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</si>
  <si>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</si>
  <si>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</si>
  <si>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</si>
  <si>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</si>
  <si>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</si>
  <si>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</si>
  <si>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</si>
  <si>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</si>
  <si>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</si>
  <si>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</si>
  <si>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</si>
  <si>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</si>
  <si>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</si>
  <si>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</si>
  <si>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</si>
  <si>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</si>
  <si>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</si>
  <si>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</si>
  <si>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</si>
  <si>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</si>
  <si>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</si>
  <si>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</si>
  <si>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</si>
  <si>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</si>
  <si>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</si>
  <si>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</si>
  <si>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</si>
  <si>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</si>
  <si>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</si>
  <si>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</si>
  <si>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</si>
  <si>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</si>
  <si>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</si>
  <si>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</si>
  <si>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</si>
  <si>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</si>
  <si>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</si>
  <si>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</si>
  <si>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</si>
  <si>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</si>
  <si>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</si>
  <si>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</si>
  <si>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</si>
  <si>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</si>
  <si>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</si>
  <si>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</si>
  <si>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</si>
  <si>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</si>
  <si>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</si>
  <si>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</si>
  <si>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</si>
  <si>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</si>
  <si>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</si>
  <si>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</si>
  <si>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</si>
  <si>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</si>
  <si>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</si>
  <si>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</si>
  <si>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</si>
  <si>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</si>
  <si>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</si>
  <si>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</si>
  <si>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</si>
  <si>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</si>
  <si>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</si>
  <si>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</si>
  <si>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</si>
  <si>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</si>
  <si>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</si>
  <si>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</si>
  <si>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</si>
  <si>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</si>
  <si>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</si>
  <si>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</si>
  <si>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</si>
  <si>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</si>
  <si>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</si>
  <si>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</si>
  <si>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</si>
  <si>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</si>
  <si>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</si>
  <si>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</si>
  <si>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</si>
  <si>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</si>
  <si>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</si>
  <si>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</si>
  <si>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</si>
  <si>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</si>
  <si>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</si>
  <si>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</si>
  <si>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</si>
  <si>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</si>
  <si>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</si>
  <si>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</si>
  <si>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</si>
  <si>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</si>
  <si>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</si>
  <si>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</si>
  <si>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</si>
  <si>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</si>
  <si>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</si>
  <si>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</si>
  <si>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</si>
  <si>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</si>
  <si>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</si>
  <si>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</si>
  <si>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</si>
  <si>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</si>
  <si>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</si>
  <si>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</si>
  <si>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</si>
  <si>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</si>
  <si>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</si>
  <si>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</si>
  <si>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</si>
  <si>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</si>
  <si>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</si>
  <si>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</si>
  <si>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</si>
  <si>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</si>
  <si>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</si>
  <si>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</si>
  <si>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</si>
  <si>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</si>
  <si>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</si>
  <si>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</si>
  <si>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</si>
  <si>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</si>
  <si>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</si>
  <si>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</si>
  <si>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</si>
  <si>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</si>
  <si>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</si>
  <si>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</si>
  <si>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</si>
  <si>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</si>
  <si>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</si>
  <si>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</si>
  <si>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</si>
  <si>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</si>
  <si>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</si>
  <si>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</si>
  <si>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</si>
  <si>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</si>
  <si>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</si>
  <si>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</si>
  <si>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</si>
  <si>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</si>
  <si>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</si>
  <si>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</si>
  <si>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</si>
  <si>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</si>
  <si>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</si>
  <si>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</si>
  <si>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</si>
  <si>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</si>
  <si>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</si>
  <si>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</si>
  <si>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</si>
  <si>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</si>
  <si>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</si>
  <si>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</si>
  <si>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</si>
  <si>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</si>
  <si>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</si>
  <si>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</si>
  <si>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</si>
  <si>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</si>
  <si>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</si>
  <si>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</si>
  <si>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</si>
  <si>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</si>
  <si>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</si>
  <si>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</si>
  <si>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</si>
  <si>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</si>
  <si>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</si>
  <si>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</si>
  <si>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</si>
  <si>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</si>
  <si>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</si>
  <si>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</si>
  <si>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</si>
  <si>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</si>
  <si>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</si>
  <si>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</si>
  <si>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</si>
  <si>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</si>
  <si>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</si>
  <si>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</si>
  <si>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</si>
  <si>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</si>
  <si>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</si>
  <si>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</si>
  <si>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</si>
  <si>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</si>
  <si>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</si>
  <si>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</si>
  <si>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</si>
  <si>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</si>
  <si>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</si>
  <si>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</si>
  <si>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</si>
  <si>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</si>
  <si>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</si>
  <si>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</si>
  <si>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</si>
  <si>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</si>
  <si>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</si>
  <si>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</si>
  <si>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</si>
  <si>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</si>
  <si>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</si>
  <si>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</si>
  <si>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</si>
  <si>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</si>
  <si>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</si>
  <si>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</si>
  <si>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</si>
  <si>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</si>
  <si>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</si>
  <si>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</si>
  <si>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</si>
  <si>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</si>
  <si>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</si>
  <si>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</si>
  <si>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</si>
  <si>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</si>
  <si>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</si>
  <si>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</si>
  <si>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</si>
  <si>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</si>
  <si>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</si>
  <si>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</si>
  <si>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</si>
  <si>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</si>
  <si>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</si>
  <si>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</si>
  <si>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</si>
  <si>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</si>
  <si>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</si>
  <si>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</si>
  <si>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</si>
  <si>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</si>
  <si>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</si>
  <si>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</si>
  <si>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</si>
  <si>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</si>
  <si>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</si>
  <si>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</si>
  <si>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</si>
  <si>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</si>
  <si>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</si>
  <si>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</si>
  <si>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</si>
  <si>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</si>
  <si>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</si>
  <si>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</si>
  <si>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</si>
  <si>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</si>
  <si>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</si>
  <si>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</si>
  <si>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</si>
  <si>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</si>
  <si>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</si>
  <si>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</si>
  <si>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</si>
  <si>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</si>
  <si>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</si>
  <si>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</si>
  <si>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</si>
  <si>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</si>
  <si>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</si>
  <si>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</si>
  <si>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</si>
  <si>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</si>
  <si>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</si>
  <si>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</si>
  <si>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</si>
  <si>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</si>
  <si>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</si>
  <si>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</si>
  <si>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</si>
  <si>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</si>
  <si>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</si>
  <si>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</si>
  <si>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</si>
  <si>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</si>
  <si>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</si>
  <si>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</si>
  <si>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</si>
  <si>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</si>
  <si>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</si>
  <si>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</si>
  <si>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</si>
  <si>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</si>
  <si>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</si>
  <si>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</si>
  <si>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</si>
  <si>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</si>
  <si>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</si>
  <si>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</si>
  <si>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</si>
  <si>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</si>
  <si>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</si>
  <si>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</si>
  <si>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</si>
  <si>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</si>
  <si>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</si>
  <si>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</si>
  <si>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</si>
  <si>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</si>
  <si>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</si>
  <si>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</si>
  <si>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</si>
  <si>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</si>
  <si>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</si>
  <si>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</si>
  <si>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</si>
  <si>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</si>
  <si>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</si>
  <si>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</si>
  <si>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</si>
  <si>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</si>
  <si>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</si>
  <si>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</si>
  <si>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</si>
  <si>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</si>
  <si>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</si>
  <si>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</si>
  <si>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</si>
  <si>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</si>
  <si>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</si>
  <si>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</si>
  <si>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</si>
  <si>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</si>
  <si>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</si>
  <si>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</si>
  <si>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</si>
  <si>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</si>
  <si>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</si>
  <si>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</si>
  <si>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</si>
  <si>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</si>
  <si>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</si>
  <si>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</si>
  <si>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</si>
  <si>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</si>
  <si>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</si>
  <si>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</si>
  <si>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</si>
  <si>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</si>
  <si>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</si>
  <si>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</si>
  <si>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</si>
  <si>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</si>
  <si>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</si>
  <si>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</si>
  <si>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</si>
  <si>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</si>
  <si>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</si>
  <si>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</si>
  <si>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</si>
  <si>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</si>
  <si>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</si>
  <si>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</si>
  <si>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</si>
  <si>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</si>
  <si>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</si>
  <si>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</si>
  <si>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</si>
  <si>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</si>
  <si>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</si>
  <si>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</si>
  <si>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</si>
  <si>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</si>
  <si>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</si>
  <si>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</si>
  <si>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</si>
  <si>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</si>
  <si>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</si>
  <si>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</si>
  <si>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</si>
  <si>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</si>
  <si>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</si>
  <si>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</si>
  <si>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</si>
  <si>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</si>
  <si>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</si>
  <si>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</si>
  <si>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</si>
  <si>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</si>
  <si>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</si>
  <si>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</si>
  <si>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</si>
  <si>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</si>
  <si>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</si>
  <si>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</si>
  <si>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</si>
  <si>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</si>
  <si>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</si>
  <si>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</si>
  <si>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</si>
  <si>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</si>
  <si>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</si>
  <si>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</si>
  <si>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</si>
  <si>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</si>
  <si>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</si>
  <si>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</si>
  <si>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</si>
  <si>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</si>
  <si>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</si>
  <si>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</si>
  <si>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</si>
  <si>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</si>
  <si>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</si>
  <si>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</si>
  <si>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</si>
  <si>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</si>
  <si>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</si>
  <si>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</si>
  <si>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</si>
  <si>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</si>
  <si>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</si>
  <si>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</si>
  <si>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</si>
  <si>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</si>
  <si>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</si>
  <si>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</si>
  <si>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</si>
  <si>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</si>
  <si>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</si>
  <si>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</si>
  <si>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</si>
  <si>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</si>
  <si>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</si>
  <si>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</si>
  <si>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</si>
  <si>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</si>
  <si>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</si>
  <si>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</si>
  <si>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</si>
  <si>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</si>
  <si>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</si>
  <si>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</si>
  <si>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</si>
  <si>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</si>
  <si>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</si>
  <si>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</si>
  <si>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</si>
  <si>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</si>
  <si>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</si>
  <si>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</si>
  <si>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</si>
  <si>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</si>
  <si>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</si>
  <si>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</si>
  <si>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</si>
  <si>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</si>
  <si>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</si>
  <si>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</si>
  <si>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</si>
  <si>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</si>
  <si>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</si>
  <si>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</si>
  <si>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</si>
  <si>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</si>
  <si>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</si>
  <si>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</si>
  <si>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</si>
  <si>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</si>
  <si>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</si>
  <si>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</si>
  <si>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</si>
  <si>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</si>
  <si>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</si>
  <si>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</si>
  <si>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</si>
  <si>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</si>
  <si>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</si>
  <si>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</si>
  <si>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</si>
  <si>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</si>
  <si>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</si>
  <si>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</si>
  <si>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</si>
  <si>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</si>
  <si>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</si>
  <si>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</si>
  <si>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</si>
  <si>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</si>
  <si>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</si>
  <si>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</si>
  <si>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</si>
  <si>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</si>
  <si>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</si>
  <si>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</si>
  <si>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</si>
  <si>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</si>
  <si>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</si>
  <si>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</si>
  <si>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</si>
  <si>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</si>
  <si>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</si>
  <si>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</si>
  <si>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</si>
  <si>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</si>
  <si>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</si>
  <si>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</si>
  <si>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</si>
  <si>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</si>
  <si>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</si>
  <si>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</si>
  <si>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</si>
  <si>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</si>
  <si>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</si>
  <si>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</si>
  <si>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</si>
  <si>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</si>
  <si>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</si>
  <si>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</si>
  <si>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</si>
  <si>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</si>
  <si>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</si>
  <si>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</si>
  <si>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</si>
  <si>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</si>
  <si>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</si>
  <si>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</si>
  <si>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</si>
  <si>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</si>
  <si>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</si>
  <si>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</si>
  <si>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</si>
  <si>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</si>
  <si>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</si>
  <si>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</si>
  <si>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</si>
  <si>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</si>
  <si>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</si>
  <si>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</si>
  <si>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</si>
  <si>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</si>
  <si>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</si>
  <si>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</si>
  <si>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</si>
  <si>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</si>
  <si>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</si>
  <si>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</si>
  <si>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</si>
  <si>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</si>
  <si>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</si>
  <si>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</si>
  <si>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</si>
  <si>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</si>
  <si>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</si>
  <si>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</si>
  <si>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</si>
  <si>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</si>
  <si>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</si>
  <si>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</si>
  <si>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</si>
  <si>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</si>
  <si>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</si>
  <si>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</si>
  <si>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</si>
  <si>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</si>
  <si>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</si>
  <si>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</si>
  <si>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</si>
  <si>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</si>
  <si>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</si>
  <si>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</si>
  <si>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</si>
  <si>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</si>
  <si>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</si>
  <si>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</si>
  <si>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</si>
  <si>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</si>
  <si>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</si>
  <si>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</si>
  <si>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</si>
  <si>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</si>
  <si>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</si>
  <si>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</si>
  <si>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</si>
  <si>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</si>
  <si>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</si>
  <si>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</si>
  <si>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</si>
  <si>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</si>
  <si>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</si>
  <si>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</si>
  <si>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</si>
  <si>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</si>
  <si>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</si>
  <si>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</si>
  <si>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</si>
  <si>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</si>
  <si>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</si>
  <si>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</si>
  <si>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</si>
  <si>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</si>
  <si>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</si>
  <si>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</si>
  <si>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</si>
  <si>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</si>
  <si>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</si>
  <si>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</si>
  <si>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</si>
  <si>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</si>
  <si>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</si>
  <si>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</si>
  <si>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</si>
  <si>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</si>
  <si>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</si>
  <si>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</si>
  <si>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</si>
  <si>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</si>
  <si>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</si>
  <si>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</si>
  <si>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</si>
  <si>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</si>
  <si>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</si>
  <si>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</si>
  <si>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</si>
  <si>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</si>
  <si>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</si>
  <si>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</si>
  <si>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</si>
  <si>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</si>
  <si>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</si>
  <si>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</si>
  <si>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</si>
  <si>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</si>
  <si>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</si>
  <si>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</si>
  <si>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</si>
  <si>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</si>
  <si>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</si>
  <si>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</si>
  <si>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</si>
  <si>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</si>
  <si>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</si>
  <si>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</si>
  <si>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</si>
  <si>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</si>
  <si>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</si>
  <si>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</si>
  <si>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</si>
  <si>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</si>
  <si>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</si>
  <si>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</si>
  <si>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</si>
  <si>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</si>
  <si>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</si>
  <si>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</si>
  <si>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</si>
  <si>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</si>
  <si>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</si>
  <si>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</si>
  <si>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</si>
  <si>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</si>
  <si>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</si>
  <si>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</si>
  <si>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</si>
  <si>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</si>
  <si>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</si>
  <si>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</si>
  <si>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</si>
  <si>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</si>
  <si>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</si>
  <si>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</si>
  <si>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</si>
  <si>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</si>
  <si>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</si>
  <si>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</si>
  <si>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</si>
  <si>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</si>
  <si>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</si>
  <si>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</si>
  <si>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</si>
  <si>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</si>
  <si>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</si>
  <si>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</si>
  <si>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</si>
  <si>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</si>
  <si>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</si>
  <si>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</si>
  <si>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</si>
  <si>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</si>
  <si>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</si>
  <si>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</si>
  <si>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</si>
  <si>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</si>
  <si>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</si>
  <si>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</si>
  <si>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</si>
  <si>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</si>
  <si>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</si>
  <si>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</si>
  <si>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</si>
  <si>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</si>
  <si>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</si>
  <si>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</si>
  <si>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</si>
  <si>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</si>
  <si>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</si>
  <si>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</si>
  <si>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</si>
  <si>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</si>
  <si>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</si>
  <si>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</si>
  <si>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</si>
  <si>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</si>
  <si>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</si>
  <si>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</si>
  <si>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</si>
  <si>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</si>
  <si>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</si>
  <si>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</si>
  <si>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</si>
  <si>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</si>
  <si>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</si>
  <si>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</si>
  <si>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</si>
  <si>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</si>
  <si>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</si>
  <si>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</si>
  <si>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</si>
  <si>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</si>
  <si>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</si>
  <si>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</si>
  <si>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</si>
  <si>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</si>
  <si>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</si>
  <si>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</si>
  <si>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</si>
  <si>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</si>
  <si>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</si>
  <si>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</si>
  <si>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</si>
  <si>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</si>
  <si>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</si>
  <si>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</si>
  <si>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</si>
  <si>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</si>
  <si>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</si>
  <si>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</si>
  <si>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</si>
  <si>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</si>
  <si>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</si>
  <si>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</si>
  <si>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</si>
  <si>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</si>
  <si>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</si>
  <si>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</si>
  <si>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</si>
  <si>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</si>
  <si>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</si>
  <si>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</si>
  <si>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</si>
  <si>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</si>
  <si>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</si>
  <si>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</si>
  <si>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</si>
  <si>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</si>
  <si>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</si>
  <si>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</si>
  <si>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</si>
  <si>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</si>
  <si>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</si>
  <si>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</si>
  <si>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</si>
  <si>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</si>
  <si>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</si>
  <si>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</si>
  <si>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</si>
  <si>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</si>
  <si>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</si>
  <si>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</si>
  <si>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</si>
  <si>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</si>
  <si>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</si>
  <si>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</si>
  <si>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</si>
  <si>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</si>
  <si>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</si>
  <si>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</si>
  <si>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</si>
  <si>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</si>
  <si>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</si>
  <si>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</si>
  <si>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</si>
  <si>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</si>
  <si>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</si>
  <si>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</si>
  <si>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</si>
  <si>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</si>
  <si>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</si>
  <si>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</si>
  <si>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</si>
  <si>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</si>
  <si>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</si>
  <si>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</si>
  <si>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</si>
  <si>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</si>
  <si>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</si>
  <si>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</si>
  <si>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</si>
  <si>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</si>
  <si>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</si>
  <si>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</si>
  <si>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</si>
  <si>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</si>
  <si>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</si>
  <si>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</si>
  <si>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</si>
  <si>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</si>
  <si>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</si>
  <si>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</si>
  <si>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</si>
  <si>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</si>
  <si>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</si>
  <si>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</si>
  <si>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</si>
  <si>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</si>
  <si>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</si>
  <si>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</si>
  <si>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</si>
  <si>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</si>
  <si>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</si>
  <si>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</si>
  <si>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</si>
  <si>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</si>
  <si>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</si>
  <si>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</si>
  <si>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</si>
  <si>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</si>
  <si>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</si>
  <si>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</si>
  <si>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</si>
  <si>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</si>
  <si>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</si>
  <si>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</si>
  <si>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</si>
  <si>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</si>
  <si>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</si>
  <si>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</si>
  <si>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</si>
  <si>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</si>
  <si>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</si>
  <si>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</si>
  <si>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</si>
  <si>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</si>
  <si>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</si>
  <si>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</si>
  <si>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</si>
  <si>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</si>
  <si>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</si>
  <si>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</si>
  <si>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</si>
  <si>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</si>
  <si>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</si>
  <si>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</si>
  <si>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</si>
  <si>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</si>
  <si>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</si>
  <si>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</si>
  <si>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</si>
  <si>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</si>
  <si>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</si>
  <si>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</si>
  <si>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</si>
  <si>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</si>
  <si>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</si>
  <si>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</si>
  <si>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</si>
  <si>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</si>
  <si>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</si>
  <si>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</si>
  <si>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</si>
  <si>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</si>
  <si>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</si>
  <si>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</si>
  <si>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</si>
  <si>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</si>
  <si>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</si>
  <si>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</si>
  <si>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</si>
  <si>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</si>
  <si>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</si>
  <si>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</si>
  <si>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</si>
  <si>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</si>
  <si>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</si>
  <si>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</si>
  <si>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</si>
  <si>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</si>
  <si>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</si>
  <si>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</si>
  <si>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</si>
  <si>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</si>
  <si>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</si>
  <si>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</si>
  <si>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</si>
  <si>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</si>
  <si>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</si>
  <si>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</si>
  <si>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</si>
  <si>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</si>
  <si>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</si>
  <si>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</si>
  <si>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</si>
  <si>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</si>
  <si>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</si>
  <si>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</si>
  <si>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</si>
  <si>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</si>
  <si>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</si>
  <si>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</si>
  <si>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</si>
  <si>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</si>
  <si>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</si>
  <si>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</si>
  <si>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</si>
  <si>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</si>
  <si>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</si>
  <si>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</si>
  <si>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</si>
  <si>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</si>
  <si>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</si>
  <si>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</si>
  <si>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</si>
  <si>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</si>
  <si>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</si>
  <si>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</si>
  <si>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</si>
  <si>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</si>
  <si>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</si>
  <si>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</si>
  <si>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</si>
  <si>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</si>
  <si>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</si>
  <si>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</si>
  <si>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</si>
  <si>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</si>
  <si>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</si>
  <si>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</si>
  <si>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</si>
  <si>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</si>
  <si>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</si>
  <si>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</si>
  <si>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</si>
  <si>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</si>
  <si>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</si>
  <si>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</si>
  <si>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</si>
  <si>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</si>
  <si>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</si>
  <si>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</si>
  <si>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</si>
  <si>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</si>
  <si>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</si>
  <si>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</si>
  <si>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</si>
  <si>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</si>
  <si>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</si>
  <si>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</si>
  <si>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</si>
  <si>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</si>
  <si>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</si>
  <si>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</si>
  <si>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</si>
  <si>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</si>
  <si>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</si>
  <si>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</si>
  <si>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</si>
  <si>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</si>
  <si>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</si>
  <si>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</si>
  <si>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</si>
  <si>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</si>
  <si>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</si>
  <si>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</si>
  <si>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</si>
  <si>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</si>
  <si>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</si>
  <si>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</si>
  <si>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</si>
  <si>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</si>
  <si>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</si>
  <si>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</si>
  <si>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</si>
  <si>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</si>
  <si>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</si>
  <si>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</si>
  <si>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</si>
  <si>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</si>
  <si>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</si>
  <si>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</si>
  <si>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</si>
  <si>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</si>
  <si>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</si>
  <si>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</si>
  <si>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</si>
  <si>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</si>
  <si>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</si>
  <si>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</si>
  <si>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</si>
  <si>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</si>
  <si>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</si>
  <si>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</si>
  <si>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</si>
  <si>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</si>
  <si>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</si>
  <si>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</si>
  <si>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</si>
  <si>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</si>
  <si>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</si>
  <si>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</si>
  <si>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</si>
  <si>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</si>
  <si>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</si>
  <si>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</si>
  <si>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</si>
  <si>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</si>
  <si>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</si>
  <si>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</si>
  <si>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</si>
  <si>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</si>
  <si>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</si>
  <si>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</si>
  <si>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</si>
  <si>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</si>
  <si>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</si>
  <si>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</si>
  <si>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</si>
  <si>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</si>
  <si>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</si>
  <si>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</si>
  <si>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</si>
  <si>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</si>
  <si>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</si>
  <si>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</si>
  <si>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</si>
  <si>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</si>
  <si>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</si>
  <si>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</si>
  <si>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</si>
  <si>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</si>
  <si>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</si>
  <si>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</si>
  <si>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</si>
  <si>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</si>
  <si>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</si>
  <si>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</si>
  <si>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</si>
  <si>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</si>
  <si>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</si>
  <si>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</si>
  <si>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</si>
  <si>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</si>
  <si>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</si>
  <si>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</si>
  <si>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</si>
  <si>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</si>
  <si>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</si>
  <si>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</si>
  <si>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</si>
  <si>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</si>
  <si>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</si>
  <si>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</si>
  <si>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</si>
  <si>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</si>
  <si>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</si>
  <si>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</si>
  <si>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</si>
  <si>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</si>
  <si>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</si>
  <si>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</si>
  <si>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</si>
  <si>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</si>
  <si>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</si>
  <si>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</si>
  <si>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</si>
  <si>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</si>
  <si>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</si>
  <si>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</si>
  <si>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</si>
  <si>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</si>
  <si>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</si>
  <si>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</si>
  <si>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</si>
  <si>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</si>
  <si>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</si>
  <si>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</si>
  <si>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</si>
  <si>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</si>
  <si>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</si>
  <si>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</si>
  <si>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</si>
  <si>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</si>
  <si>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</si>
  <si>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</si>
  <si>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</si>
  <si>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</si>
  <si>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</si>
  <si>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</si>
  <si>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</si>
  <si>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</si>
  <si>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</si>
  <si>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</si>
  <si>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</si>
  <si>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</si>
  <si>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</si>
  <si>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</si>
  <si>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</si>
  <si>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</si>
  <si>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</si>
  <si>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</si>
  <si>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</si>
  <si>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</si>
  <si>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</si>
  <si>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</si>
  <si>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</si>
  <si>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</si>
  <si>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</si>
  <si>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</si>
  <si>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</si>
  <si>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</si>
  <si>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</si>
  <si>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</si>
  <si>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</si>
  <si>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</si>
  <si>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</si>
  <si>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</si>
  <si>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</si>
  <si>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</si>
  <si>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</si>
  <si>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</si>
  <si>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</si>
  <si>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</si>
  <si>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</si>
  <si>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</si>
  <si>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</si>
  <si>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</si>
  <si>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</si>
  <si>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</si>
  <si>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</si>
  <si>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</si>
  <si>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</si>
  <si>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</si>
  <si>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</si>
  <si>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</si>
  <si>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</si>
  <si>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</si>
  <si>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</si>
  <si>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</si>
  <si>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</si>
  <si>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</si>
  <si>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</si>
  <si>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</si>
  <si>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</si>
  <si>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</si>
  <si>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</si>
  <si>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</si>
  <si>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</si>
  <si>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</si>
  <si>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</si>
  <si>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</si>
  <si>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</si>
  <si>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</si>
  <si>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</si>
  <si>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</si>
  <si>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</si>
  <si>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</si>
  <si>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</si>
  <si>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</si>
  <si>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</si>
  <si>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</si>
  <si>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</si>
  <si>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</si>
  <si>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</si>
  <si>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</si>
  <si>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</si>
  <si>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</si>
  <si>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</si>
  <si>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</si>
  <si>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</si>
  <si>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</si>
  <si>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</si>
  <si>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</si>
  <si>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</si>
  <si>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</si>
  <si>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</si>
  <si>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</si>
  <si>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</si>
  <si>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</si>
  <si>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</si>
  <si>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</si>
  <si>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</si>
  <si>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</si>
  <si>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</si>
  <si>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</si>
  <si>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</si>
  <si>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</si>
  <si>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</si>
  <si>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</si>
  <si>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</si>
  <si>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</si>
  <si>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</si>
  <si>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</si>
  <si>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</si>
  <si>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</si>
  <si>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</si>
  <si>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</si>
  <si>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</si>
  <si>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</si>
  <si>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</si>
  <si>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</si>
  <si>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</si>
  <si>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</si>
  <si>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</si>
  <si>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</si>
  <si>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</si>
  <si>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</si>
  <si>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</si>
  <si>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</si>
  <si>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</si>
  <si>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</si>
  <si>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</si>
  <si>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</si>
  <si>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</si>
  <si>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</si>
  <si>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</si>
  <si>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</si>
  <si>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</si>
  <si>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</si>
  <si>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</si>
  <si>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</si>
  <si>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</si>
  <si>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</si>
  <si>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</si>
  <si>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</si>
  <si>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</si>
  <si>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</si>
  <si>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</si>
  <si>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</si>
  <si>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</si>
  <si>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</si>
  <si>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</si>
  <si>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</si>
  <si>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</si>
  <si>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</si>
  <si>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</si>
  <si>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</si>
  <si>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</si>
  <si>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</si>
  <si>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</si>
  <si>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</si>
  <si>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</si>
  <si>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</si>
  <si>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</si>
  <si>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</si>
  <si>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</si>
  <si>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</si>
  <si>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</si>
  <si>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</si>
  <si>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</si>
  <si>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</si>
  <si>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</si>
  <si>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</si>
  <si>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</si>
  <si>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</si>
  <si>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</si>
  <si>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</si>
  <si>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</si>
  <si>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</si>
  <si>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</si>
  <si>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</si>
  <si>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</si>
  <si>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</si>
  <si>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</si>
  <si>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</si>
  <si>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</si>
  <si>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</si>
  <si>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</si>
  <si>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</si>
  <si>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</si>
  <si>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</si>
  <si>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</si>
  <si>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</si>
  <si>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</si>
  <si>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</si>
  <si>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</si>
  <si>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</si>
  <si>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</si>
  <si>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</si>
  <si>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</si>
  <si>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</si>
  <si>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</si>
  <si>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</si>
  <si>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</si>
  <si>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</si>
  <si>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</si>
  <si>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</si>
  <si>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</si>
  <si>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</si>
  <si>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</si>
  <si>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</si>
  <si>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</si>
  <si>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</si>
  <si>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</si>
  <si>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</si>
  <si>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</si>
  <si>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</si>
  <si>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</si>
  <si>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</si>
  <si>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</si>
  <si>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</si>
  <si>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</si>
  <si>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</si>
  <si>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</si>
  <si>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</si>
  <si>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</si>
  <si>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</si>
  <si>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</si>
  <si>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</si>
  <si>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</si>
  <si>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</si>
  <si>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</si>
  <si>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</si>
  <si>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</si>
  <si>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</si>
  <si>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</si>
  <si>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</si>
  <si>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</si>
  <si>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</si>
  <si>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</si>
  <si>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</si>
  <si>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</si>
  <si>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</si>
  <si>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</si>
  <si>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</si>
  <si>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</si>
  <si>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</si>
  <si>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</si>
  <si>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</si>
  <si>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</si>
  <si>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</si>
  <si>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</si>
  <si>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</si>
  <si>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</si>
  <si>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</si>
  <si>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</si>
  <si>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</si>
  <si>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</si>
  <si>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</si>
  <si>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</si>
  <si>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</si>
  <si>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</si>
  <si>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</si>
  <si>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</si>
  <si>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</si>
  <si>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</si>
  <si>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</si>
  <si>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</si>
  <si>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</si>
  <si>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</si>
  <si>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</si>
  <si>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</si>
  <si>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</si>
  <si>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</si>
  <si>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</si>
  <si>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</si>
  <si>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</si>
  <si>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</si>
  <si>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</si>
  <si>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</si>
  <si>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</si>
  <si>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</si>
  <si>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</si>
  <si>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</si>
  <si>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</si>
  <si>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</si>
  <si>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</si>
  <si>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</si>
  <si>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</si>
  <si>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</si>
  <si>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</si>
  <si>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</si>
  <si>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</si>
  <si>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</si>
  <si>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</si>
  <si>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</si>
  <si>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</si>
  <si>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</si>
  <si>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</si>
  <si>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</si>
  <si>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</si>
  <si>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</si>
  <si>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</si>
  <si>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</si>
  <si>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</si>
  <si>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</si>
  <si>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</si>
  <si>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</si>
  <si>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</si>
  <si>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</si>
  <si>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</si>
  <si>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</si>
  <si>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</si>
  <si>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</si>
  <si>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</si>
  <si>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</si>
  <si>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</si>
  <si>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</si>
  <si>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</si>
  <si>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</si>
  <si>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</si>
  <si>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</si>
  <si>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</si>
  <si>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</si>
  <si>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</si>
  <si>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</si>
  <si>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</si>
  <si>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</si>
  <si>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</si>
  <si>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</si>
  <si>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</si>
  <si>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</si>
  <si>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</si>
  <si>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</si>
  <si>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</si>
  <si>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</si>
  <si>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</si>
  <si>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</si>
  <si>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</si>
  <si>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</si>
  <si>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</si>
  <si>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</si>
  <si>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</si>
  <si>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</si>
  <si>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</si>
  <si>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</si>
  <si>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</si>
  <si>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</si>
  <si>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</si>
  <si>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</si>
  <si>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</si>
  <si>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</si>
  <si>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</si>
  <si>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</si>
  <si>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</si>
  <si>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</si>
  <si>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</si>
  <si>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</si>
  <si>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</si>
  <si>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</si>
  <si>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</si>
  <si>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</si>
  <si>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</si>
  <si>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</si>
  <si>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</si>
  <si>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</si>
  <si>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</si>
  <si>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</si>
  <si>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</si>
  <si>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</si>
  <si>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</si>
  <si>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</si>
  <si>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</si>
  <si>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</si>
  <si>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</si>
  <si>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</si>
  <si>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</si>
  <si>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</si>
  <si>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</si>
  <si>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</si>
  <si>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</si>
  <si>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</si>
  <si>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</si>
  <si>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</si>
  <si>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</si>
  <si>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</si>
  <si>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</si>
  <si>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</si>
  <si>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</si>
  <si>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</si>
  <si>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</si>
  <si>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</si>
  <si>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</si>
  <si>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</si>
  <si>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</si>
  <si>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</si>
  <si>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</si>
  <si>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</si>
  <si>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</si>
  <si>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</si>
  <si>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</si>
  <si>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</si>
  <si>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</si>
  <si>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</si>
  <si>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</si>
  <si>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</si>
  <si>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</si>
  <si>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</si>
  <si>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</si>
  <si>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</si>
  <si>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</si>
  <si>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</si>
  <si>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</si>
  <si>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</si>
  <si>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</si>
  <si>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</si>
  <si>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</si>
  <si>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</si>
  <si>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</si>
  <si>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</si>
  <si>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</si>
  <si>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</si>
  <si>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</si>
  <si>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</si>
  <si>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</si>
  <si>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</si>
  <si>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</si>
  <si>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</si>
  <si>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</si>
  <si>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</si>
  <si>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</si>
  <si>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</si>
  <si>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</si>
  <si>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</si>
  <si>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</si>
  <si>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</si>
  <si>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</si>
  <si>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</si>
  <si>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</si>
  <si>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</si>
  <si>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</si>
  <si>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</si>
  <si>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</si>
  <si>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</si>
  <si>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</si>
  <si>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</si>
  <si>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</si>
  <si>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</si>
  <si>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</si>
  <si>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</si>
  <si>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</si>
  <si>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</si>
  <si>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</si>
  <si>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</si>
  <si>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</si>
  <si>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</si>
  <si>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</si>
  <si>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</si>
  <si>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</si>
  <si>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</si>
  <si>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</si>
  <si>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</si>
  <si>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</si>
  <si>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</si>
  <si>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</si>
  <si>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</si>
  <si>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</si>
  <si>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</si>
  <si>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</si>
  <si>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</si>
  <si>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</si>
  <si>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</si>
  <si>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</si>
  <si>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</si>
  <si>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</si>
  <si>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</si>
  <si>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</si>
  <si>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</si>
  <si>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</si>
  <si>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</si>
  <si>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</si>
  <si>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</si>
  <si>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</si>
  <si>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</si>
  <si>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</si>
  <si>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</si>
  <si>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</si>
  <si>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</si>
  <si>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</si>
  <si>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</si>
  <si>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</si>
  <si>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</si>
  <si>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</si>
  <si>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</si>
  <si>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</si>
  <si>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</si>
  <si>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</si>
  <si>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</si>
  <si>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</si>
  <si>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</si>
  <si>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</si>
  <si>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</si>
  <si>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</si>
  <si>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</si>
  <si>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</si>
  <si>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</si>
  <si>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</si>
  <si>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</si>
  <si>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</si>
  <si>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</si>
  <si>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</si>
  <si>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</si>
  <si>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</si>
  <si>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</si>
  <si>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</si>
  <si>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</si>
  <si>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</si>
  <si>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</si>
  <si>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</si>
  <si>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</si>
  <si>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</si>
  <si>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</si>
  <si>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</si>
  <si>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</si>
  <si>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</si>
  <si>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</si>
  <si>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</si>
  <si>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ITW Trans Tech</t>
  </si>
  <si>
    <t xml:space="preserve">Consumable Products. These include Inks, Thinners, Hardeners, Printing Pads, and Printing Plates						</t>
  </si>
  <si>
    <t>Prasanth Bijjam</t>
  </si>
  <si>
    <t>pbijjam@itwids.com</t>
  </si>
  <si>
    <t>630-784-4698</t>
  </si>
  <si>
    <t>Consumables Production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</si>
</sst>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s>
  <cellStyleXfs count="827">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2" fillId="0" borderId="0" applyFont="0" applyFill="0" applyBorder="0" applyAlignment="0" applyProtection="0"/>
    <xf numFmtId="164" fontId="12"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2" fontId="12" fillId="0" borderId="0" applyFont="0" applyFill="0" applyBorder="0" applyAlignment="0" applyProtection="0"/>
    <xf numFmtId="168"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6" fontId="3" fillId="0" borderId="0"/>
    <xf numFmtId="0" fontId="84" fillId="0" borderId="0"/>
    <xf numFmtId="0" fontId="84" fillId="0" borderId="0"/>
    <xf numFmtId="166"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6" fontId="3" fillId="0" borderId="0"/>
    <xf numFmtId="0" fontId="9" fillId="0" borderId="0"/>
    <xf numFmtId="166" fontId="84" fillId="0" borderId="0"/>
    <xf numFmtId="0" fontId="4" fillId="0" borderId="0"/>
    <xf numFmtId="0" fontId="4" fillId="0" borderId="0"/>
    <xf numFmtId="166" fontId="9" fillId="0" borderId="0"/>
    <xf numFmtId="0" fontId="4" fillId="0" borderId="0"/>
    <xf numFmtId="0" fontId="9" fillId="0" borderId="0"/>
    <xf numFmtId="0" fontId="4" fillId="0" borderId="0"/>
    <xf numFmtId="0" fontId="68" fillId="0" borderId="0">
      <alignment vertical="center"/>
    </xf>
    <xf numFmtId="166"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6" fontId="3" fillId="0" borderId="0"/>
    <xf numFmtId="166"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6" fontId="12" fillId="0" borderId="0"/>
    <xf numFmtId="0" fontId="84" fillId="0" borderId="0"/>
    <xf numFmtId="0" fontId="84" fillId="0" borderId="0"/>
    <xf numFmtId="0" fontId="84" fillId="0" borderId="0"/>
    <xf numFmtId="166"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2"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38">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7"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6" fontId="0" fillId="45" borderId="13" xfId="0" applyNumberFormat="1" applyFont="1" applyFill="1" applyBorder="1" applyAlignment="1">
      <alignment vertical="top" wrapText="1"/>
    </xf>
    <xf numFmtId="166" fontId="0" fillId="45" borderId="0" xfId="0" applyNumberFormat="1" applyFont="1" applyFill="1" applyBorder="1" applyAlignment="1"/>
    <xf numFmtId="166" fontId="11" fillId="45" borderId="0" xfId="0" applyNumberFormat="1" applyFont="1" applyFill="1" applyBorder="1"/>
    <xf numFmtId="166" fontId="0" fillId="45" borderId="0" xfId="0" applyNumberFormat="1" applyFont="1" applyFill="1" applyBorder="1"/>
    <xf numFmtId="166" fontId="0" fillId="0" borderId="0" xfId="0" applyNumberFormat="1" applyFont="1" applyFill="1" applyBorder="1"/>
    <xf numFmtId="166"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6"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6"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6"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6"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6"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3" xfId="575" applyFont="1" applyFill="1" applyBorder="1" applyAlignment="1">
      <alignment horizontal="center" vertical="top" wrapText="1"/>
    </xf>
    <xf numFmtId="0" fontId="25" fillId="45" borderId="63" xfId="575" applyFont="1" applyFill="1" applyBorder="1" applyAlignment="1">
      <alignment vertical="top" wrapText="1"/>
    </xf>
    <xf numFmtId="166" fontId="25" fillId="0" borderId="63" xfId="575" applyNumberFormat="1" applyFont="1" applyFill="1" applyBorder="1" applyAlignment="1">
      <alignment horizontal="center" vertical="top" wrapText="1"/>
    </xf>
    <xf numFmtId="0" fontId="25" fillId="45" borderId="63"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5" xfId="0" applyFont="1" applyFill="1" applyBorder="1" applyAlignment="1" applyProtection="1">
      <alignment horizontal="left" vertical="center" wrapText="1"/>
      <protection locked="0" hidden="1"/>
    </xf>
    <xf numFmtId="0" fontId="0" fillId="45" borderId="66"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6" xfId="0" applyFont="1" applyFill="1" applyBorder="1" applyAlignment="1" applyProtection="1">
      <alignment horizontal="left" vertical="center" wrapText="1"/>
      <protection locked="0"/>
    </xf>
    <xf numFmtId="0" fontId="0" fillId="0" borderId="67" xfId="0" applyFont="1" applyBorder="1" applyAlignment="1" applyProtection="1">
      <alignment wrapText="1"/>
      <protection locked="0"/>
    </xf>
    <xf numFmtId="0" fontId="0" fillId="45" borderId="64" xfId="0" applyFont="1" applyFill="1" applyBorder="1" applyAlignment="1" applyProtection="1">
      <alignment horizontal="left" vertical="center" wrapText="1"/>
      <protection locked="0"/>
    </xf>
    <xf numFmtId="0" fontId="0" fillId="0" borderId="64" xfId="0" applyFont="1" applyBorder="1" applyAlignment="1" applyProtection="1">
      <alignment horizontal="left" vertical="center" wrapText="1"/>
      <protection locked="0" hidden="1"/>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64"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1" xfId="0" applyFont="1" applyBorder="1" applyAlignment="1" applyProtection="1">
      <alignment wrapText="1"/>
      <protection locked="0"/>
    </xf>
    <xf numFmtId="0" fontId="0" fillId="0" borderId="70"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66"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0" fillId="0" borderId="63" xfId="0" applyBorder="1" applyProtection="1">
      <protection locked="0"/>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6"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49" fontId="17" fillId="45" borderId="58" xfId="0" applyNumberFormat="1" applyFont="1" applyFill="1" applyBorder="1" applyAlignment="1" applyProtection="1">
      <alignment horizontal="left" vertical="center" wrapText="1"/>
      <protection locked="0"/>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6" fillId="45" borderId="0" xfId="0" applyFont="1" applyFill="1" applyBorder="1" applyAlignment="1" applyProtection="1">
      <alignment horizontal="center" vertical="center" wrapText="1"/>
      <protection hidden="1"/>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7" fillId="45" borderId="11" xfId="0" applyFont="1" applyFill="1" applyBorder="1" applyAlignment="1" applyProtection="1">
      <alignment horizontal="center" vertical="center"/>
    </xf>
    <xf numFmtId="0" fontId="21" fillId="0" borderId="25" xfId="492" applyFont="1" applyFill="1" applyBorder="1" applyAlignment="1" applyProtection="1">
      <alignment horizontal="center" wrapText="1"/>
      <protection hidden="1"/>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7" fontId="16" fillId="45" borderId="31" xfId="0" applyNumberFormat="1" applyFont="1" applyFill="1" applyBorder="1" applyAlignment="1" applyProtection="1">
      <alignment horizontal="center" wrapText="1"/>
      <protection locked="0"/>
    </xf>
    <xf numFmtId="167" fontId="16" fillId="45" borderId="60" xfId="0" applyNumberFormat="1" applyFont="1" applyFill="1" applyBorder="1" applyAlignment="1" applyProtection="1">
      <alignment horizontal="center" wrapText="1"/>
      <protection locked="0"/>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24" fillId="0" borderId="0" xfId="492" applyFont="1" applyFill="1" applyBorder="1" applyAlignment="1" applyProtection="1">
      <alignment horizontal="center" vertical="center" wrapText="1"/>
      <protection hidden="1"/>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1"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xf numFmtId="0" fontId="17" fillId="45" borderId="75" xfId="0" applyFont="1" applyFill="1" applyBorder="1" applyAlignment="1" applyProtection="1">
      <alignment horizontal="left" vertical="center" wrapText="1"/>
      <protection locked="0"/>
    </xf>
    <xf numFmtId="0" fontId="17" fillId="45" borderId="76" xfId="0" applyFont="1" applyFill="1" applyBorder="1" applyAlignment="1" applyProtection="1">
      <alignment horizontal="left" vertical="center" wrapText="1"/>
      <protection locked="0"/>
    </xf>
    <xf numFmtId="0" fontId="17" fillId="45" borderId="77" xfId="0" applyFont="1" applyFill="1" applyBorder="1" applyAlignment="1" applyProtection="1">
      <alignment horizontal="left" vertical="center" wrapText="1"/>
      <protection locked="0"/>
    </xf>
    <xf numFmtId="49" fontId="17" fillId="45" borderId="72" xfId="0" applyNumberFormat="1" applyFont="1" applyFill="1" applyBorder="1" applyAlignment="1" applyProtection="1">
      <alignment horizontal="left" vertical="center" wrapText="1"/>
      <protection locked="0"/>
    </xf>
    <xf numFmtId="49" fontId="17" fillId="45" borderId="73" xfId="0" applyNumberFormat="1" applyFont="1" applyFill="1" applyBorder="1" applyAlignment="1" applyProtection="1">
      <alignment horizontal="left" vertical="center" wrapText="1"/>
      <protection locked="0"/>
    </xf>
    <xf numFmtId="49" fontId="17" fillId="45" borderId="74" xfId="0" applyNumberFormat="1" applyFont="1" applyFill="1" applyBorder="1" applyAlignment="1" applyProtection="1">
      <alignment horizontal="left" vertical="center" wrapText="1"/>
      <protection locked="0"/>
    </xf>
    <xf numFmtId="49" fontId="10" fillId="45" borderId="72" xfId="492" applyNumberFormat="1" applyFill="1" applyBorder="1" applyAlignment="1" applyProtection="1">
      <alignment horizontal="left" vertical="center" wrapText="1"/>
      <protection locked="0"/>
    </xf>
  </cellXfs>
  <cellStyles count="827">
    <cellStyle name="20% - Accent1" xfId="688" builtinId="30" customBuiltin="1"/>
    <cellStyle name="20% - Accent1 2" xfId="6" xr:uid="{00000000-0005-0000-0000-000001000000}"/>
    <cellStyle name="20% - Accent1 2 2" xfId="597" xr:uid="{00000000-0005-0000-0000-000002000000}"/>
    <cellStyle name="20% - Accent1 2 2 2" xfId="760" xr:uid="{00000000-0005-0000-0000-000003000000}"/>
    <cellStyle name="20% - Accent1 2 3" xfId="713" xr:uid="{00000000-0005-0000-0000-000004000000}"/>
    <cellStyle name="20% - Accent1 3" xfId="807" xr:uid="{00000000-0005-0000-0000-000005000000}"/>
    <cellStyle name="20% - Accent2" xfId="692" builtinId="34" customBuiltin="1"/>
    <cellStyle name="20% - Accent2 2" xfId="7" xr:uid="{00000000-0005-0000-0000-000007000000}"/>
    <cellStyle name="20% - Accent2 2 2" xfId="598" xr:uid="{00000000-0005-0000-0000-000008000000}"/>
    <cellStyle name="20% - Accent2 2 2 2" xfId="761" xr:uid="{00000000-0005-0000-0000-000009000000}"/>
    <cellStyle name="20% - Accent2 2 3" xfId="714" xr:uid="{00000000-0005-0000-0000-00000A000000}"/>
    <cellStyle name="20% - Accent2 3" xfId="810" xr:uid="{00000000-0005-0000-0000-00000B000000}"/>
    <cellStyle name="20% - Accent3" xfId="696" builtinId="38" customBuiltin="1"/>
    <cellStyle name="20% - Accent3 2" xfId="8" xr:uid="{00000000-0005-0000-0000-00000D000000}"/>
    <cellStyle name="20% - Accent3 2 2" xfId="599" xr:uid="{00000000-0005-0000-0000-00000E000000}"/>
    <cellStyle name="20% - Accent3 2 2 2" xfId="762" xr:uid="{00000000-0005-0000-0000-00000F000000}"/>
    <cellStyle name="20% - Accent3 2 3" xfId="715" xr:uid="{00000000-0005-0000-0000-000010000000}"/>
    <cellStyle name="20% - Accent3 3" xfId="813" xr:uid="{00000000-0005-0000-0000-000011000000}"/>
    <cellStyle name="20% - Accent4" xfId="700" builtinId="42" customBuiltin="1"/>
    <cellStyle name="20% - Accent4 2" xfId="9" xr:uid="{00000000-0005-0000-0000-000013000000}"/>
    <cellStyle name="20% - Accent4 2 2" xfId="600" xr:uid="{00000000-0005-0000-0000-000014000000}"/>
    <cellStyle name="20% - Accent4 2 2 2" xfId="763" xr:uid="{00000000-0005-0000-0000-000015000000}"/>
    <cellStyle name="20% - Accent4 2 3" xfId="716" xr:uid="{00000000-0005-0000-0000-000016000000}"/>
    <cellStyle name="20% - Accent4 3" xfId="816" xr:uid="{00000000-0005-0000-0000-000017000000}"/>
    <cellStyle name="20% - Accent5" xfId="704" builtinId="46" customBuiltin="1"/>
    <cellStyle name="20% - Accent5 2" xfId="10" xr:uid="{00000000-0005-0000-0000-000019000000}"/>
    <cellStyle name="20% - Accent5 2 2" xfId="601" xr:uid="{00000000-0005-0000-0000-00001A000000}"/>
    <cellStyle name="20% - Accent5 2 2 2" xfId="764" xr:uid="{00000000-0005-0000-0000-00001B000000}"/>
    <cellStyle name="20% - Accent5 2 3" xfId="717" xr:uid="{00000000-0005-0000-0000-00001C000000}"/>
    <cellStyle name="20% - Accent5 3" xfId="819" xr:uid="{00000000-0005-0000-0000-00001D000000}"/>
    <cellStyle name="20% - Accent6" xfId="708" builtinId="50" customBuiltin="1"/>
    <cellStyle name="20% - Accent6 2" xfId="11" xr:uid="{00000000-0005-0000-0000-00001F000000}"/>
    <cellStyle name="20% - Accent6 2 2" xfId="602" xr:uid="{00000000-0005-0000-0000-000020000000}"/>
    <cellStyle name="20% - Accent6 2 2 2" xfId="765" xr:uid="{00000000-0005-0000-0000-000021000000}"/>
    <cellStyle name="20% - Accent6 2 3" xfId="718" xr:uid="{00000000-0005-0000-0000-000022000000}"/>
    <cellStyle name="20% - Accent6 3" xfId="822" xr:uid="{00000000-0005-0000-0000-000023000000}"/>
    <cellStyle name="40% - Accent1" xfId="689" builtinId="31" customBuiltin="1"/>
    <cellStyle name="40% - Accent1 2" xfId="12" xr:uid="{00000000-0005-0000-0000-000025000000}"/>
    <cellStyle name="40% - Accent1 2 2" xfId="603" xr:uid="{00000000-0005-0000-0000-000026000000}"/>
    <cellStyle name="40% - Accent1 2 2 2" xfId="766" xr:uid="{00000000-0005-0000-0000-000027000000}"/>
    <cellStyle name="40% - Accent1 2 3" xfId="719" xr:uid="{00000000-0005-0000-0000-000028000000}"/>
    <cellStyle name="40% - Accent1 3" xfId="808" xr:uid="{00000000-0005-0000-0000-000029000000}"/>
    <cellStyle name="40% - Accent2" xfId="693" builtinId="35" customBuiltin="1"/>
    <cellStyle name="40% - Accent2 2" xfId="13" xr:uid="{00000000-0005-0000-0000-00002B000000}"/>
    <cellStyle name="40% - Accent2 2 2" xfId="604" xr:uid="{00000000-0005-0000-0000-00002C000000}"/>
    <cellStyle name="40% - Accent2 2 2 2" xfId="767" xr:uid="{00000000-0005-0000-0000-00002D000000}"/>
    <cellStyle name="40% - Accent2 2 3" xfId="720" xr:uid="{00000000-0005-0000-0000-00002E000000}"/>
    <cellStyle name="40% - Accent2 3" xfId="811" xr:uid="{00000000-0005-0000-0000-00002F000000}"/>
    <cellStyle name="40% - Accent3" xfId="697" builtinId="39" customBuiltin="1"/>
    <cellStyle name="40% - Accent3 2" xfId="14" xr:uid="{00000000-0005-0000-0000-000031000000}"/>
    <cellStyle name="40% - Accent3 2 2" xfId="605" xr:uid="{00000000-0005-0000-0000-000032000000}"/>
    <cellStyle name="40% - Accent3 2 2 2" xfId="768" xr:uid="{00000000-0005-0000-0000-000033000000}"/>
    <cellStyle name="40% - Accent3 2 3" xfId="721" xr:uid="{00000000-0005-0000-0000-000034000000}"/>
    <cellStyle name="40% - Accent3 3" xfId="814" xr:uid="{00000000-0005-0000-0000-000035000000}"/>
    <cellStyle name="40% - Accent4" xfId="701" builtinId="43" customBuiltin="1"/>
    <cellStyle name="40% - Accent4 2" xfId="15" xr:uid="{00000000-0005-0000-0000-000037000000}"/>
    <cellStyle name="40% - Accent4 2 2" xfId="606" xr:uid="{00000000-0005-0000-0000-000038000000}"/>
    <cellStyle name="40% - Accent4 2 2 2" xfId="769" xr:uid="{00000000-0005-0000-0000-000039000000}"/>
    <cellStyle name="40% - Accent4 2 3" xfId="722" xr:uid="{00000000-0005-0000-0000-00003A000000}"/>
    <cellStyle name="40% - Accent4 3" xfId="817" xr:uid="{00000000-0005-0000-0000-00003B000000}"/>
    <cellStyle name="40% - Accent5" xfId="705" builtinId="47" customBuiltin="1"/>
    <cellStyle name="40% - Accent5 2" xfId="16" xr:uid="{00000000-0005-0000-0000-00003D000000}"/>
    <cellStyle name="40% - Accent5 2 2" xfId="607" xr:uid="{00000000-0005-0000-0000-00003E000000}"/>
    <cellStyle name="40% - Accent5 2 2 2" xfId="770" xr:uid="{00000000-0005-0000-0000-00003F000000}"/>
    <cellStyle name="40% - Accent5 2 3" xfId="723" xr:uid="{00000000-0005-0000-0000-000040000000}"/>
    <cellStyle name="40% - Accent5 3" xfId="820" xr:uid="{00000000-0005-0000-0000-000041000000}"/>
    <cellStyle name="40% - Accent6" xfId="709" builtinId="51" customBuiltin="1"/>
    <cellStyle name="40% - Accent6 2" xfId="17" xr:uid="{00000000-0005-0000-0000-000043000000}"/>
    <cellStyle name="40% - Accent6 2 2" xfId="608" xr:uid="{00000000-0005-0000-0000-000044000000}"/>
    <cellStyle name="40% - Accent6 2 2 2" xfId="771" xr:uid="{00000000-0005-0000-0000-000045000000}"/>
    <cellStyle name="40% - Accent6 2 3" xfId="724" xr:uid="{00000000-0005-0000-0000-000046000000}"/>
    <cellStyle name="40% - Accent6 3" xfId="823" xr:uid="{00000000-0005-0000-0000-000047000000}"/>
    <cellStyle name="60% - Accent1" xfId="690" builtinId="32" customBuiltin="1"/>
    <cellStyle name="60% - Accent1 2" xfId="18" xr:uid="{00000000-0005-0000-0000-000049000000}"/>
    <cellStyle name="60% - Accent1 2 2" xfId="609" xr:uid="{00000000-0005-0000-0000-00004A000000}"/>
    <cellStyle name="60% - Accent1 3" xfId="809" xr:uid="{00000000-0005-0000-0000-00004B000000}"/>
    <cellStyle name="60% - Accent2" xfId="694" builtinId="36" customBuiltin="1"/>
    <cellStyle name="60% - Accent2 2" xfId="19" xr:uid="{00000000-0005-0000-0000-00004D000000}"/>
    <cellStyle name="60% - Accent2 2 2" xfId="610" xr:uid="{00000000-0005-0000-0000-00004E000000}"/>
    <cellStyle name="60% - Accent2 3" xfId="812" xr:uid="{00000000-0005-0000-0000-00004F000000}"/>
    <cellStyle name="60% - Accent3" xfId="698" builtinId="40" customBuiltin="1"/>
    <cellStyle name="60% - Accent3 2" xfId="20" xr:uid="{00000000-0005-0000-0000-000051000000}"/>
    <cellStyle name="60% - Accent3 2 2" xfId="611" xr:uid="{00000000-0005-0000-0000-000052000000}"/>
    <cellStyle name="60% - Accent3 3" xfId="815" xr:uid="{00000000-0005-0000-0000-000053000000}"/>
    <cellStyle name="60% - Accent4" xfId="702" builtinId="44" customBuiltin="1"/>
    <cellStyle name="60% - Accent4 2" xfId="21" xr:uid="{00000000-0005-0000-0000-000055000000}"/>
    <cellStyle name="60% - Accent4 2 2" xfId="612" xr:uid="{00000000-0005-0000-0000-000056000000}"/>
    <cellStyle name="60% - Accent4 3" xfId="818" xr:uid="{00000000-0005-0000-0000-000057000000}"/>
    <cellStyle name="60% - Accent5" xfId="706" builtinId="48" customBuiltin="1"/>
    <cellStyle name="60% - Accent5 2" xfId="22" xr:uid="{00000000-0005-0000-0000-000059000000}"/>
    <cellStyle name="60% - Accent5 2 2" xfId="613" xr:uid="{00000000-0005-0000-0000-00005A000000}"/>
    <cellStyle name="60% - Accent5 3" xfId="821" xr:uid="{00000000-0005-0000-0000-00005B000000}"/>
    <cellStyle name="60% - Accent6" xfId="710" builtinId="52" customBuiltin="1"/>
    <cellStyle name="60% - Accent6 2" xfId="23" xr:uid="{00000000-0005-0000-0000-00005D000000}"/>
    <cellStyle name="60% - Accent6 2 2" xfId="614" xr:uid="{00000000-0005-0000-0000-00005E000000}"/>
    <cellStyle name="60% - Accent6 3" xfId="824" xr:uid="{00000000-0005-0000-0000-00005F000000}"/>
    <cellStyle name="Accent1" xfId="687" builtinId="29" customBuiltin="1"/>
    <cellStyle name="Accent1 2" xfId="24" xr:uid="{00000000-0005-0000-0000-000061000000}"/>
    <cellStyle name="Accent1 2 2" xfId="615" xr:uid="{00000000-0005-0000-0000-000062000000}"/>
    <cellStyle name="Accent2" xfId="691" builtinId="33" customBuiltin="1"/>
    <cellStyle name="Accent2 2" xfId="25" xr:uid="{00000000-0005-0000-0000-000064000000}"/>
    <cellStyle name="Accent2 2 2" xfId="616" xr:uid="{00000000-0005-0000-0000-000065000000}"/>
    <cellStyle name="Accent3" xfId="695" builtinId="37" customBuiltin="1"/>
    <cellStyle name="Accent3 2" xfId="26" xr:uid="{00000000-0005-0000-0000-000067000000}"/>
    <cellStyle name="Accent3 2 2" xfId="617" xr:uid="{00000000-0005-0000-0000-000068000000}"/>
    <cellStyle name="Accent4" xfId="699" builtinId="41" customBuiltin="1"/>
    <cellStyle name="Accent4 2" xfId="27" xr:uid="{00000000-0005-0000-0000-00006A000000}"/>
    <cellStyle name="Accent4 2 2" xfId="618" xr:uid="{00000000-0005-0000-0000-00006B000000}"/>
    <cellStyle name="Accent5" xfId="703" builtinId="45" customBuiltin="1"/>
    <cellStyle name="Accent5 2" xfId="28" xr:uid="{00000000-0005-0000-0000-00006D000000}"/>
    <cellStyle name="Accent5 2 2" xfId="619" xr:uid="{00000000-0005-0000-0000-00006E000000}"/>
    <cellStyle name="Accent6" xfId="707" builtinId="49" customBuiltin="1"/>
    <cellStyle name="Accent6 2" xfId="29" xr:uid="{00000000-0005-0000-0000-000070000000}"/>
    <cellStyle name="Accent6 2 2" xfId="620" xr:uid="{00000000-0005-0000-0000-000071000000}"/>
    <cellStyle name="Bad" xfId="677" builtinId="27" customBuiltin="1"/>
    <cellStyle name="Bad 2" xfId="30" xr:uid="{00000000-0005-0000-0000-000073000000}"/>
    <cellStyle name="Bad 2 2" xfId="621" xr:uid="{00000000-0005-0000-0000-000074000000}"/>
    <cellStyle name="Bad 3" xfId="31" xr:uid="{00000000-0005-0000-0000-000075000000}"/>
    <cellStyle name="Bad 3 2" xfId="622" xr:uid="{00000000-0005-0000-0000-000076000000}"/>
    <cellStyle name="Calculation" xfId="681" builtinId="22" customBuiltin="1"/>
    <cellStyle name="Calculation 2" xfId="32" xr:uid="{00000000-0005-0000-0000-000078000000}"/>
    <cellStyle name="Calculation 2 2" xfId="623" xr:uid="{00000000-0005-0000-0000-000079000000}"/>
    <cellStyle name="Check Cell" xfId="683" builtinId="23" customBuiltin="1"/>
    <cellStyle name="Check Cell 2" xfId="33" xr:uid="{00000000-0005-0000-0000-00007B000000}"/>
    <cellStyle name="Check Cell 2 2" xfId="624" xr:uid="{00000000-0005-0000-0000-00007C000000}"/>
    <cellStyle name="Comma" xfId="4" xr:uid="{00000000-0005-0000-0000-00007D000000}"/>
    <cellStyle name="Comma [0]" xfId="5" xr:uid="{00000000-0005-0000-0000-00007E000000}"/>
    <cellStyle name="Comma [0] 2" xfId="34" xr:uid="{00000000-0005-0000-0000-00007F000000}"/>
    <cellStyle name="Comma [0] 3" xfId="35" xr:uid="{00000000-0005-0000-0000-000080000000}"/>
    <cellStyle name="Comma [0] 4" xfId="36" xr:uid="{00000000-0005-0000-0000-000081000000}"/>
    <cellStyle name="Comma 10" xfId="37" xr:uid="{00000000-0005-0000-0000-000082000000}"/>
    <cellStyle name="Comma 100" xfId="38" xr:uid="{00000000-0005-0000-0000-000083000000}"/>
    <cellStyle name="Comma 101" xfId="39" xr:uid="{00000000-0005-0000-0000-000084000000}"/>
    <cellStyle name="Comma 102" xfId="40" xr:uid="{00000000-0005-0000-0000-000085000000}"/>
    <cellStyle name="Comma 103" xfId="41" xr:uid="{00000000-0005-0000-0000-000086000000}"/>
    <cellStyle name="Comma 104" xfId="42" xr:uid="{00000000-0005-0000-0000-000087000000}"/>
    <cellStyle name="Comma 105" xfId="43" xr:uid="{00000000-0005-0000-0000-000088000000}"/>
    <cellStyle name="Comma 106" xfId="44" xr:uid="{00000000-0005-0000-0000-000089000000}"/>
    <cellStyle name="Comma 107" xfId="45" xr:uid="{00000000-0005-0000-0000-00008A000000}"/>
    <cellStyle name="Comma 108" xfId="46" xr:uid="{00000000-0005-0000-0000-00008B000000}"/>
    <cellStyle name="Comma 109" xfId="47" xr:uid="{00000000-0005-0000-0000-00008C000000}"/>
    <cellStyle name="Comma 11" xfId="48" xr:uid="{00000000-0005-0000-0000-00008D000000}"/>
    <cellStyle name="Comma 110" xfId="49" xr:uid="{00000000-0005-0000-0000-00008E000000}"/>
    <cellStyle name="Comma 111" xfId="50" xr:uid="{00000000-0005-0000-0000-00008F000000}"/>
    <cellStyle name="Comma 112" xfId="51" xr:uid="{00000000-0005-0000-0000-000090000000}"/>
    <cellStyle name="Comma 113" xfId="52" xr:uid="{00000000-0005-0000-0000-000091000000}"/>
    <cellStyle name="Comma 114" xfId="53" xr:uid="{00000000-0005-0000-0000-000092000000}"/>
    <cellStyle name="Comma 115" xfId="54" xr:uid="{00000000-0005-0000-0000-000093000000}"/>
    <cellStyle name="Comma 116" xfId="55" xr:uid="{00000000-0005-0000-0000-000094000000}"/>
    <cellStyle name="Comma 117" xfId="56" xr:uid="{00000000-0005-0000-0000-000095000000}"/>
    <cellStyle name="Comma 118" xfId="57" xr:uid="{00000000-0005-0000-0000-000096000000}"/>
    <cellStyle name="Comma 119" xfId="58" xr:uid="{00000000-0005-0000-0000-000097000000}"/>
    <cellStyle name="Comma 12" xfId="59" xr:uid="{00000000-0005-0000-0000-000098000000}"/>
    <cellStyle name="Comma 120" xfId="60" xr:uid="{00000000-0005-0000-0000-000099000000}"/>
    <cellStyle name="Comma 121" xfId="61" xr:uid="{00000000-0005-0000-0000-00009A000000}"/>
    <cellStyle name="Comma 122" xfId="62" xr:uid="{00000000-0005-0000-0000-00009B000000}"/>
    <cellStyle name="Comma 123" xfId="63" xr:uid="{00000000-0005-0000-0000-00009C000000}"/>
    <cellStyle name="Comma 124" xfId="64" xr:uid="{00000000-0005-0000-0000-00009D000000}"/>
    <cellStyle name="Comma 125" xfId="65" xr:uid="{00000000-0005-0000-0000-00009E000000}"/>
    <cellStyle name="Comma 126" xfId="66" xr:uid="{00000000-0005-0000-0000-00009F000000}"/>
    <cellStyle name="Comma 127" xfId="67" xr:uid="{00000000-0005-0000-0000-0000A0000000}"/>
    <cellStyle name="Comma 128" xfId="68" xr:uid="{00000000-0005-0000-0000-0000A1000000}"/>
    <cellStyle name="Comma 129" xfId="69" xr:uid="{00000000-0005-0000-0000-0000A2000000}"/>
    <cellStyle name="Comma 13" xfId="70" xr:uid="{00000000-0005-0000-0000-0000A3000000}"/>
    <cellStyle name="Comma 130" xfId="71" xr:uid="{00000000-0005-0000-0000-0000A4000000}"/>
    <cellStyle name="Comma 131" xfId="72" xr:uid="{00000000-0005-0000-0000-0000A5000000}"/>
    <cellStyle name="Comma 132" xfId="73" xr:uid="{00000000-0005-0000-0000-0000A6000000}"/>
    <cellStyle name="Comma 133" xfId="74" xr:uid="{00000000-0005-0000-0000-0000A7000000}"/>
    <cellStyle name="Comma 134" xfId="75" xr:uid="{00000000-0005-0000-0000-0000A8000000}"/>
    <cellStyle name="Comma 135" xfId="76" xr:uid="{00000000-0005-0000-0000-0000A9000000}"/>
    <cellStyle name="Comma 136" xfId="77" xr:uid="{00000000-0005-0000-0000-0000AA000000}"/>
    <cellStyle name="Comma 137" xfId="78" xr:uid="{00000000-0005-0000-0000-0000AB000000}"/>
    <cellStyle name="Comma 138" xfId="79" xr:uid="{00000000-0005-0000-0000-0000AC000000}"/>
    <cellStyle name="Comma 139" xfId="80" xr:uid="{00000000-0005-0000-0000-0000AD000000}"/>
    <cellStyle name="Comma 14" xfId="81" xr:uid="{00000000-0005-0000-0000-0000AE000000}"/>
    <cellStyle name="Comma 140" xfId="82" xr:uid="{00000000-0005-0000-0000-0000AF000000}"/>
    <cellStyle name="Comma 141" xfId="83" xr:uid="{00000000-0005-0000-0000-0000B0000000}"/>
    <cellStyle name="Comma 142" xfId="84" xr:uid="{00000000-0005-0000-0000-0000B1000000}"/>
    <cellStyle name="Comma 143" xfId="85" xr:uid="{00000000-0005-0000-0000-0000B2000000}"/>
    <cellStyle name="Comma 144" xfId="86" xr:uid="{00000000-0005-0000-0000-0000B3000000}"/>
    <cellStyle name="Comma 145" xfId="87" xr:uid="{00000000-0005-0000-0000-0000B4000000}"/>
    <cellStyle name="Comma 146" xfId="88" xr:uid="{00000000-0005-0000-0000-0000B5000000}"/>
    <cellStyle name="Comma 147" xfId="89" xr:uid="{00000000-0005-0000-0000-0000B6000000}"/>
    <cellStyle name="Comma 148" xfId="90" xr:uid="{00000000-0005-0000-0000-0000B7000000}"/>
    <cellStyle name="Comma 149" xfId="91" xr:uid="{00000000-0005-0000-0000-0000B8000000}"/>
    <cellStyle name="Comma 15" xfId="92" xr:uid="{00000000-0005-0000-0000-0000B9000000}"/>
    <cellStyle name="Comma 150" xfId="93" xr:uid="{00000000-0005-0000-0000-0000BA000000}"/>
    <cellStyle name="Comma 151" xfId="94" xr:uid="{00000000-0005-0000-0000-0000BB000000}"/>
    <cellStyle name="Comma 152" xfId="95" xr:uid="{00000000-0005-0000-0000-0000BC000000}"/>
    <cellStyle name="Comma 153" xfId="96" xr:uid="{00000000-0005-0000-0000-0000BD000000}"/>
    <cellStyle name="Comma 154" xfId="97" xr:uid="{00000000-0005-0000-0000-0000BE000000}"/>
    <cellStyle name="Comma 155" xfId="98" xr:uid="{00000000-0005-0000-0000-0000BF000000}"/>
    <cellStyle name="Comma 156" xfId="99" xr:uid="{00000000-0005-0000-0000-0000C0000000}"/>
    <cellStyle name="Comma 157" xfId="100" xr:uid="{00000000-0005-0000-0000-0000C1000000}"/>
    <cellStyle name="Comma 158" xfId="101" xr:uid="{00000000-0005-0000-0000-0000C2000000}"/>
    <cellStyle name="Comma 159" xfId="102" xr:uid="{00000000-0005-0000-0000-0000C3000000}"/>
    <cellStyle name="Comma 16" xfId="103" xr:uid="{00000000-0005-0000-0000-0000C4000000}"/>
    <cellStyle name="Comma 160" xfId="104" xr:uid="{00000000-0005-0000-0000-0000C5000000}"/>
    <cellStyle name="Comma 161" xfId="105" xr:uid="{00000000-0005-0000-0000-0000C6000000}"/>
    <cellStyle name="Comma 162" xfId="106" xr:uid="{00000000-0005-0000-0000-0000C7000000}"/>
    <cellStyle name="Comma 163" xfId="107" xr:uid="{00000000-0005-0000-0000-0000C8000000}"/>
    <cellStyle name="Comma 164" xfId="108" xr:uid="{00000000-0005-0000-0000-0000C9000000}"/>
    <cellStyle name="Comma 165" xfId="109" xr:uid="{00000000-0005-0000-0000-0000CA000000}"/>
    <cellStyle name="Comma 166" xfId="110" xr:uid="{00000000-0005-0000-0000-0000CB000000}"/>
    <cellStyle name="Comma 167" xfId="111" xr:uid="{00000000-0005-0000-0000-0000CC000000}"/>
    <cellStyle name="Comma 168" xfId="112" xr:uid="{00000000-0005-0000-0000-0000CD000000}"/>
    <cellStyle name="Comma 169" xfId="113" xr:uid="{00000000-0005-0000-0000-0000CE000000}"/>
    <cellStyle name="Comma 17" xfId="114" xr:uid="{00000000-0005-0000-0000-0000CF000000}"/>
    <cellStyle name="Comma 170" xfId="115" xr:uid="{00000000-0005-0000-0000-0000D0000000}"/>
    <cellStyle name="Comma 171" xfId="116" xr:uid="{00000000-0005-0000-0000-0000D1000000}"/>
    <cellStyle name="Comma 172" xfId="117" xr:uid="{00000000-0005-0000-0000-0000D2000000}"/>
    <cellStyle name="Comma 173" xfId="118" xr:uid="{00000000-0005-0000-0000-0000D3000000}"/>
    <cellStyle name="Comma 174" xfId="119" xr:uid="{00000000-0005-0000-0000-0000D4000000}"/>
    <cellStyle name="Comma 175" xfId="120" xr:uid="{00000000-0005-0000-0000-0000D5000000}"/>
    <cellStyle name="Comma 176" xfId="121" xr:uid="{00000000-0005-0000-0000-0000D6000000}"/>
    <cellStyle name="Comma 177" xfId="122" xr:uid="{00000000-0005-0000-0000-0000D7000000}"/>
    <cellStyle name="Comma 178" xfId="123" xr:uid="{00000000-0005-0000-0000-0000D8000000}"/>
    <cellStyle name="Comma 179" xfId="124" xr:uid="{00000000-0005-0000-0000-0000D9000000}"/>
    <cellStyle name="Comma 18" xfId="125" xr:uid="{00000000-0005-0000-0000-0000DA000000}"/>
    <cellStyle name="Comma 180" xfId="126" xr:uid="{00000000-0005-0000-0000-0000DB000000}"/>
    <cellStyle name="Comma 181" xfId="127" xr:uid="{00000000-0005-0000-0000-0000DC000000}"/>
    <cellStyle name="Comma 182" xfId="128" xr:uid="{00000000-0005-0000-0000-0000DD000000}"/>
    <cellStyle name="Comma 183" xfId="129" xr:uid="{00000000-0005-0000-0000-0000DE000000}"/>
    <cellStyle name="Comma 184" xfId="130" xr:uid="{00000000-0005-0000-0000-0000DF000000}"/>
    <cellStyle name="Comma 185" xfId="131" xr:uid="{00000000-0005-0000-0000-0000E0000000}"/>
    <cellStyle name="Comma 186" xfId="132" xr:uid="{00000000-0005-0000-0000-0000E1000000}"/>
    <cellStyle name="Comma 187" xfId="133" xr:uid="{00000000-0005-0000-0000-0000E2000000}"/>
    <cellStyle name="Comma 188" xfId="134" xr:uid="{00000000-0005-0000-0000-0000E3000000}"/>
    <cellStyle name="Comma 189" xfId="135" xr:uid="{00000000-0005-0000-0000-0000E4000000}"/>
    <cellStyle name="Comma 19" xfId="136" xr:uid="{00000000-0005-0000-0000-0000E5000000}"/>
    <cellStyle name="Comma 190" xfId="137" xr:uid="{00000000-0005-0000-0000-0000E6000000}"/>
    <cellStyle name="Comma 191" xfId="138" xr:uid="{00000000-0005-0000-0000-0000E7000000}"/>
    <cellStyle name="Comma 192" xfId="139" xr:uid="{00000000-0005-0000-0000-0000E8000000}"/>
    <cellStyle name="Comma 193" xfId="140" xr:uid="{00000000-0005-0000-0000-0000E9000000}"/>
    <cellStyle name="Comma 194" xfId="141" xr:uid="{00000000-0005-0000-0000-0000EA000000}"/>
    <cellStyle name="Comma 195" xfId="142" xr:uid="{00000000-0005-0000-0000-0000EB000000}"/>
    <cellStyle name="Comma 196" xfId="143" xr:uid="{00000000-0005-0000-0000-0000EC000000}"/>
    <cellStyle name="Comma 197" xfId="144" xr:uid="{00000000-0005-0000-0000-0000ED000000}"/>
    <cellStyle name="Comma 198" xfId="145" xr:uid="{00000000-0005-0000-0000-0000EE000000}"/>
    <cellStyle name="Comma 199" xfId="146" xr:uid="{00000000-0005-0000-0000-0000EF000000}"/>
    <cellStyle name="Comma 2" xfId="147" xr:uid="{00000000-0005-0000-0000-0000F0000000}"/>
    <cellStyle name="Comma 20" xfId="148" xr:uid="{00000000-0005-0000-0000-0000F1000000}"/>
    <cellStyle name="Comma 200" xfId="149" xr:uid="{00000000-0005-0000-0000-0000F2000000}"/>
    <cellStyle name="Comma 201" xfId="150" xr:uid="{00000000-0005-0000-0000-0000F3000000}"/>
    <cellStyle name="Comma 202" xfId="151" xr:uid="{00000000-0005-0000-0000-0000F4000000}"/>
    <cellStyle name="Comma 203" xfId="152" xr:uid="{00000000-0005-0000-0000-0000F5000000}"/>
    <cellStyle name="Comma 204" xfId="153" xr:uid="{00000000-0005-0000-0000-0000F6000000}"/>
    <cellStyle name="Comma 205" xfId="154" xr:uid="{00000000-0005-0000-0000-0000F7000000}"/>
    <cellStyle name="Comma 206" xfId="155" xr:uid="{00000000-0005-0000-0000-0000F8000000}"/>
    <cellStyle name="Comma 207" xfId="156" xr:uid="{00000000-0005-0000-0000-0000F9000000}"/>
    <cellStyle name="Comma 208" xfId="157" xr:uid="{00000000-0005-0000-0000-0000FA000000}"/>
    <cellStyle name="Comma 209" xfId="158" xr:uid="{00000000-0005-0000-0000-0000FB000000}"/>
    <cellStyle name="Comma 21" xfId="159" xr:uid="{00000000-0005-0000-0000-0000FC000000}"/>
    <cellStyle name="Comma 210" xfId="160" xr:uid="{00000000-0005-0000-0000-0000FD000000}"/>
    <cellStyle name="Comma 211" xfId="161" xr:uid="{00000000-0005-0000-0000-0000FE000000}"/>
    <cellStyle name="Comma 212" xfId="162" xr:uid="{00000000-0005-0000-0000-0000FF000000}"/>
    <cellStyle name="Comma 213" xfId="163" xr:uid="{00000000-0005-0000-0000-000000010000}"/>
    <cellStyle name="Comma 214" xfId="164" xr:uid="{00000000-0005-0000-0000-000001010000}"/>
    <cellStyle name="Comma 215" xfId="165" xr:uid="{00000000-0005-0000-0000-000002010000}"/>
    <cellStyle name="Comma 216" xfId="166" xr:uid="{00000000-0005-0000-0000-000003010000}"/>
    <cellStyle name="Comma 217" xfId="167" xr:uid="{00000000-0005-0000-0000-000004010000}"/>
    <cellStyle name="Comma 218" xfId="168" xr:uid="{00000000-0005-0000-0000-000005010000}"/>
    <cellStyle name="Comma 219" xfId="169" xr:uid="{00000000-0005-0000-0000-000006010000}"/>
    <cellStyle name="Comma 22" xfId="170" xr:uid="{00000000-0005-0000-0000-000007010000}"/>
    <cellStyle name="Comma 220" xfId="171" xr:uid="{00000000-0005-0000-0000-000008010000}"/>
    <cellStyle name="Comma 221" xfId="172" xr:uid="{00000000-0005-0000-0000-000009010000}"/>
    <cellStyle name="Comma 222" xfId="173" xr:uid="{00000000-0005-0000-0000-00000A010000}"/>
    <cellStyle name="Comma 223" xfId="174" xr:uid="{00000000-0005-0000-0000-00000B010000}"/>
    <cellStyle name="Comma 23" xfId="175" xr:uid="{00000000-0005-0000-0000-00000C010000}"/>
    <cellStyle name="Comma 24" xfId="176" xr:uid="{00000000-0005-0000-0000-00000D010000}"/>
    <cellStyle name="Comma 25" xfId="177" xr:uid="{00000000-0005-0000-0000-00000E010000}"/>
    <cellStyle name="Comma 26" xfId="178" xr:uid="{00000000-0005-0000-0000-00000F010000}"/>
    <cellStyle name="Comma 27" xfId="179" xr:uid="{00000000-0005-0000-0000-000010010000}"/>
    <cellStyle name="Comma 28" xfId="180" xr:uid="{00000000-0005-0000-0000-000011010000}"/>
    <cellStyle name="Comma 29" xfId="181" xr:uid="{00000000-0005-0000-0000-000012010000}"/>
    <cellStyle name="Comma 3" xfId="182" xr:uid="{00000000-0005-0000-0000-000013010000}"/>
    <cellStyle name="Comma 30" xfId="183" xr:uid="{00000000-0005-0000-0000-000014010000}"/>
    <cellStyle name="Comma 31" xfId="184" xr:uid="{00000000-0005-0000-0000-000015010000}"/>
    <cellStyle name="Comma 32" xfId="185" xr:uid="{00000000-0005-0000-0000-000016010000}"/>
    <cellStyle name="Comma 33" xfId="186" xr:uid="{00000000-0005-0000-0000-000017010000}"/>
    <cellStyle name="Comma 34" xfId="187" xr:uid="{00000000-0005-0000-0000-000018010000}"/>
    <cellStyle name="Comma 35" xfId="188" xr:uid="{00000000-0005-0000-0000-000019010000}"/>
    <cellStyle name="Comma 36" xfId="189" xr:uid="{00000000-0005-0000-0000-00001A010000}"/>
    <cellStyle name="Comma 37" xfId="190" xr:uid="{00000000-0005-0000-0000-00001B010000}"/>
    <cellStyle name="Comma 38" xfId="191" xr:uid="{00000000-0005-0000-0000-00001C010000}"/>
    <cellStyle name="Comma 39" xfId="192" xr:uid="{00000000-0005-0000-0000-00001D010000}"/>
    <cellStyle name="Comma 4" xfId="193" xr:uid="{00000000-0005-0000-0000-00001E010000}"/>
    <cellStyle name="Comma 40" xfId="194" xr:uid="{00000000-0005-0000-0000-00001F010000}"/>
    <cellStyle name="Comma 41" xfId="195" xr:uid="{00000000-0005-0000-0000-000020010000}"/>
    <cellStyle name="Comma 42" xfId="196" xr:uid="{00000000-0005-0000-0000-000021010000}"/>
    <cellStyle name="Comma 43" xfId="197" xr:uid="{00000000-0005-0000-0000-000022010000}"/>
    <cellStyle name="Comma 44" xfId="198" xr:uid="{00000000-0005-0000-0000-000023010000}"/>
    <cellStyle name="Comma 45" xfId="199" xr:uid="{00000000-0005-0000-0000-000024010000}"/>
    <cellStyle name="Comma 46" xfId="200" xr:uid="{00000000-0005-0000-0000-000025010000}"/>
    <cellStyle name="Comma 47" xfId="201" xr:uid="{00000000-0005-0000-0000-000026010000}"/>
    <cellStyle name="Comma 48" xfId="202" xr:uid="{00000000-0005-0000-0000-000027010000}"/>
    <cellStyle name="Comma 49" xfId="203" xr:uid="{00000000-0005-0000-0000-000028010000}"/>
    <cellStyle name="Comma 5" xfId="204" xr:uid="{00000000-0005-0000-0000-000029010000}"/>
    <cellStyle name="Comma 50" xfId="205" xr:uid="{00000000-0005-0000-0000-00002A010000}"/>
    <cellStyle name="Comma 51" xfId="206" xr:uid="{00000000-0005-0000-0000-00002B010000}"/>
    <cellStyle name="Comma 52" xfId="207" xr:uid="{00000000-0005-0000-0000-00002C010000}"/>
    <cellStyle name="Comma 53" xfId="208" xr:uid="{00000000-0005-0000-0000-00002D010000}"/>
    <cellStyle name="Comma 54" xfId="209" xr:uid="{00000000-0005-0000-0000-00002E010000}"/>
    <cellStyle name="Comma 55" xfId="210" xr:uid="{00000000-0005-0000-0000-00002F010000}"/>
    <cellStyle name="Comma 56" xfId="211" xr:uid="{00000000-0005-0000-0000-000030010000}"/>
    <cellStyle name="Comma 57" xfId="212" xr:uid="{00000000-0005-0000-0000-000031010000}"/>
    <cellStyle name="Comma 58" xfId="213" xr:uid="{00000000-0005-0000-0000-000032010000}"/>
    <cellStyle name="Comma 59" xfId="214" xr:uid="{00000000-0005-0000-0000-000033010000}"/>
    <cellStyle name="Comma 6" xfId="215" xr:uid="{00000000-0005-0000-0000-000034010000}"/>
    <cellStyle name="Comma 60" xfId="216" xr:uid="{00000000-0005-0000-0000-000035010000}"/>
    <cellStyle name="Comma 61" xfId="217" xr:uid="{00000000-0005-0000-0000-000036010000}"/>
    <cellStyle name="Comma 62" xfId="218" xr:uid="{00000000-0005-0000-0000-000037010000}"/>
    <cellStyle name="Comma 63" xfId="219" xr:uid="{00000000-0005-0000-0000-000038010000}"/>
    <cellStyle name="Comma 64" xfId="220" xr:uid="{00000000-0005-0000-0000-000039010000}"/>
    <cellStyle name="Comma 65" xfId="221" xr:uid="{00000000-0005-0000-0000-00003A010000}"/>
    <cellStyle name="Comma 66" xfId="222" xr:uid="{00000000-0005-0000-0000-00003B010000}"/>
    <cellStyle name="Comma 67" xfId="223" xr:uid="{00000000-0005-0000-0000-00003C010000}"/>
    <cellStyle name="Comma 68" xfId="224" xr:uid="{00000000-0005-0000-0000-00003D010000}"/>
    <cellStyle name="Comma 69" xfId="225" xr:uid="{00000000-0005-0000-0000-00003E010000}"/>
    <cellStyle name="Comma 7" xfId="226" xr:uid="{00000000-0005-0000-0000-00003F010000}"/>
    <cellStyle name="Comma 70" xfId="227" xr:uid="{00000000-0005-0000-0000-000040010000}"/>
    <cellStyle name="Comma 71" xfId="228" xr:uid="{00000000-0005-0000-0000-000041010000}"/>
    <cellStyle name="Comma 72" xfId="229" xr:uid="{00000000-0005-0000-0000-000042010000}"/>
    <cellStyle name="Comma 73" xfId="230" xr:uid="{00000000-0005-0000-0000-000043010000}"/>
    <cellStyle name="Comma 74" xfId="231" xr:uid="{00000000-0005-0000-0000-000044010000}"/>
    <cellStyle name="Comma 75" xfId="232" xr:uid="{00000000-0005-0000-0000-000045010000}"/>
    <cellStyle name="Comma 76" xfId="233" xr:uid="{00000000-0005-0000-0000-000046010000}"/>
    <cellStyle name="Comma 77" xfId="234" xr:uid="{00000000-0005-0000-0000-000047010000}"/>
    <cellStyle name="Comma 78" xfId="235" xr:uid="{00000000-0005-0000-0000-000048010000}"/>
    <cellStyle name="Comma 79" xfId="236" xr:uid="{00000000-0005-0000-0000-000049010000}"/>
    <cellStyle name="Comma 8" xfId="237" xr:uid="{00000000-0005-0000-0000-00004A010000}"/>
    <cellStyle name="Comma 80" xfId="238" xr:uid="{00000000-0005-0000-0000-00004B010000}"/>
    <cellStyle name="Comma 81" xfId="239" xr:uid="{00000000-0005-0000-0000-00004C010000}"/>
    <cellStyle name="Comma 82" xfId="240" xr:uid="{00000000-0005-0000-0000-00004D010000}"/>
    <cellStyle name="Comma 83" xfId="241" xr:uid="{00000000-0005-0000-0000-00004E010000}"/>
    <cellStyle name="Comma 84" xfId="242" xr:uid="{00000000-0005-0000-0000-00004F010000}"/>
    <cellStyle name="Comma 85" xfId="243" xr:uid="{00000000-0005-0000-0000-000050010000}"/>
    <cellStyle name="Comma 86" xfId="244" xr:uid="{00000000-0005-0000-0000-000051010000}"/>
    <cellStyle name="Comma 87" xfId="245" xr:uid="{00000000-0005-0000-0000-000052010000}"/>
    <cellStyle name="Comma 88" xfId="246" xr:uid="{00000000-0005-0000-0000-000053010000}"/>
    <cellStyle name="Comma 89" xfId="247" xr:uid="{00000000-0005-0000-0000-000054010000}"/>
    <cellStyle name="Comma 9" xfId="248" xr:uid="{00000000-0005-0000-0000-000055010000}"/>
    <cellStyle name="Comma 90" xfId="249" xr:uid="{00000000-0005-0000-0000-000056010000}"/>
    <cellStyle name="Comma 91" xfId="250" xr:uid="{00000000-0005-0000-0000-000057010000}"/>
    <cellStyle name="Comma 92" xfId="251" xr:uid="{00000000-0005-0000-0000-000058010000}"/>
    <cellStyle name="Comma 93" xfId="252" xr:uid="{00000000-0005-0000-0000-000059010000}"/>
    <cellStyle name="Comma 94" xfId="253" xr:uid="{00000000-0005-0000-0000-00005A010000}"/>
    <cellStyle name="Comma 95" xfId="254" xr:uid="{00000000-0005-0000-0000-00005B010000}"/>
    <cellStyle name="Comma 96" xfId="255" xr:uid="{00000000-0005-0000-0000-00005C010000}"/>
    <cellStyle name="Comma 97" xfId="256" xr:uid="{00000000-0005-0000-0000-00005D010000}"/>
    <cellStyle name="Comma 98" xfId="257" xr:uid="{00000000-0005-0000-0000-00005E010000}"/>
    <cellStyle name="Comma 99" xfId="258" xr:uid="{00000000-0005-0000-0000-00005F010000}"/>
    <cellStyle name="Currency" xfId="2" xr:uid="{00000000-0005-0000-0000-000060010000}"/>
    <cellStyle name="Currency [0]" xfId="3" xr:uid="{00000000-0005-0000-0000-000061010000}"/>
    <cellStyle name="Currency [0] 2" xfId="259" xr:uid="{00000000-0005-0000-0000-000062010000}"/>
    <cellStyle name="Currency [0] 3" xfId="260" xr:uid="{00000000-0005-0000-0000-000063010000}"/>
    <cellStyle name="Currency [0] 4" xfId="261" xr:uid="{00000000-0005-0000-0000-000064010000}"/>
    <cellStyle name="Currency [0] 5" xfId="262" xr:uid="{00000000-0005-0000-0000-000065010000}"/>
    <cellStyle name="Currency 10" xfId="263" xr:uid="{00000000-0005-0000-0000-000066010000}"/>
    <cellStyle name="Currency 100" xfId="264" xr:uid="{00000000-0005-0000-0000-000067010000}"/>
    <cellStyle name="Currency 101" xfId="265" xr:uid="{00000000-0005-0000-0000-000068010000}"/>
    <cellStyle name="Currency 102" xfId="266" xr:uid="{00000000-0005-0000-0000-000069010000}"/>
    <cellStyle name="Currency 103" xfId="267" xr:uid="{00000000-0005-0000-0000-00006A010000}"/>
    <cellStyle name="Currency 104" xfId="268" xr:uid="{00000000-0005-0000-0000-00006B010000}"/>
    <cellStyle name="Currency 105" xfId="269" xr:uid="{00000000-0005-0000-0000-00006C010000}"/>
    <cellStyle name="Currency 106" xfId="270" xr:uid="{00000000-0005-0000-0000-00006D010000}"/>
    <cellStyle name="Currency 107" xfId="271" xr:uid="{00000000-0005-0000-0000-00006E010000}"/>
    <cellStyle name="Currency 108" xfId="272" xr:uid="{00000000-0005-0000-0000-00006F010000}"/>
    <cellStyle name="Currency 109" xfId="273" xr:uid="{00000000-0005-0000-0000-000070010000}"/>
    <cellStyle name="Currency 11" xfId="274" xr:uid="{00000000-0005-0000-0000-000071010000}"/>
    <cellStyle name="Currency 110" xfId="275" xr:uid="{00000000-0005-0000-0000-000072010000}"/>
    <cellStyle name="Currency 111" xfId="276" xr:uid="{00000000-0005-0000-0000-000073010000}"/>
    <cellStyle name="Currency 112" xfId="277" xr:uid="{00000000-0005-0000-0000-000074010000}"/>
    <cellStyle name="Currency 113" xfId="278" xr:uid="{00000000-0005-0000-0000-000075010000}"/>
    <cellStyle name="Currency 114" xfId="279" xr:uid="{00000000-0005-0000-0000-000076010000}"/>
    <cellStyle name="Currency 115" xfId="280" xr:uid="{00000000-0005-0000-0000-000077010000}"/>
    <cellStyle name="Currency 116" xfId="281" xr:uid="{00000000-0005-0000-0000-000078010000}"/>
    <cellStyle name="Currency 117" xfId="282" xr:uid="{00000000-0005-0000-0000-000079010000}"/>
    <cellStyle name="Currency 118" xfId="283" xr:uid="{00000000-0005-0000-0000-00007A010000}"/>
    <cellStyle name="Currency 119" xfId="284" xr:uid="{00000000-0005-0000-0000-00007B010000}"/>
    <cellStyle name="Currency 12" xfId="285" xr:uid="{00000000-0005-0000-0000-00007C010000}"/>
    <cellStyle name="Currency 120" xfId="286" xr:uid="{00000000-0005-0000-0000-00007D010000}"/>
    <cellStyle name="Currency 121" xfId="287" xr:uid="{00000000-0005-0000-0000-00007E010000}"/>
    <cellStyle name="Currency 122" xfId="288" xr:uid="{00000000-0005-0000-0000-00007F010000}"/>
    <cellStyle name="Currency 123" xfId="289" xr:uid="{00000000-0005-0000-0000-000080010000}"/>
    <cellStyle name="Currency 124" xfId="290" xr:uid="{00000000-0005-0000-0000-000081010000}"/>
    <cellStyle name="Currency 125" xfId="291" xr:uid="{00000000-0005-0000-0000-000082010000}"/>
    <cellStyle name="Currency 126" xfId="292" xr:uid="{00000000-0005-0000-0000-000083010000}"/>
    <cellStyle name="Currency 127" xfId="293" xr:uid="{00000000-0005-0000-0000-000084010000}"/>
    <cellStyle name="Currency 128" xfId="294" xr:uid="{00000000-0005-0000-0000-000085010000}"/>
    <cellStyle name="Currency 129" xfId="295" xr:uid="{00000000-0005-0000-0000-000086010000}"/>
    <cellStyle name="Currency 13" xfId="296" xr:uid="{00000000-0005-0000-0000-000087010000}"/>
    <cellStyle name="Currency 130" xfId="297" xr:uid="{00000000-0005-0000-0000-000088010000}"/>
    <cellStyle name="Currency 131" xfId="298" xr:uid="{00000000-0005-0000-0000-000089010000}"/>
    <cellStyle name="Currency 132" xfId="299" xr:uid="{00000000-0005-0000-0000-00008A010000}"/>
    <cellStyle name="Currency 133" xfId="300" xr:uid="{00000000-0005-0000-0000-00008B010000}"/>
    <cellStyle name="Currency 134" xfId="301" xr:uid="{00000000-0005-0000-0000-00008C010000}"/>
    <cellStyle name="Currency 135" xfId="302" xr:uid="{00000000-0005-0000-0000-00008D010000}"/>
    <cellStyle name="Currency 136" xfId="303" xr:uid="{00000000-0005-0000-0000-00008E010000}"/>
    <cellStyle name="Currency 137" xfId="304" xr:uid="{00000000-0005-0000-0000-00008F010000}"/>
    <cellStyle name="Currency 138" xfId="305" xr:uid="{00000000-0005-0000-0000-000090010000}"/>
    <cellStyle name="Currency 139" xfId="306" xr:uid="{00000000-0005-0000-0000-000091010000}"/>
    <cellStyle name="Currency 14" xfId="307" xr:uid="{00000000-0005-0000-0000-000092010000}"/>
    <cellStyle name="Currency 140" xfId="308" xr:uid="{00000000-0005-0000-0000-000093010000}"/>
    <cellStyle name="Currency 141" xfId="309" xr:uid="{00000000-0005-0000-0000-000094010000}"/>
    <cellStyle name="Currency 142" xfId="310" xr:uid="{00000000-0005-0000-0000-000095010000}"/>
    <cellStyle name="Currency 143" xfId="311" xr:uid="{00000000-0005-0000-0000-000096010000}"/>
    <cellStyle name="Currency 144" xfId="312" xr:uid="{00000000-0005-0000-0000-000097010000}"/>
    <cellStyle name="Currency 145" xfId="313" xr:uid="{00000000-0005-0000-0000-000098010000}"/>
    <cellStyle name="Currency 146" xfId="314" xr:uid="{00000000-0005-0000-0000-000099010000}"/>
    <cellStyle name="Currency 147" xfId="315" xr:uid="{00000000-0005-0000-0000-00009A010000}"/>
    <cellStyle name="Currency 148" xfId="316" xr:uid="{00000000-0005-0000-0000-00009B010000}"/>
    <cellStyle name="Currency 149" xfId="317" xr:uid="{00000000-0005-0000-0000-00009C010000}"/>
    <cellStyle name="Currency 15" xfId="318" xr:uid="{00000000-0005-0000-0000-00009D010000}"/>
    <cellStyle name="Currency 150" xfId="319" xr:uid="{00000000-0005-0000-0000-00009E010000}"/>
    <cellStyle name="Currency 151" xfId="320" xr:uid="{00000000-0005-0000-0000-00009F010000}"/>
    <cellStyle name="Currency 152" xfId="321" xr:uid="{00000000-0005-0000-0000-0000A0010000}"/>
    <cellStyle name="Currency 153" xfId="322" xr:uid="{00000000-0005-0000-0000-0000A1010000}"/>
    <cellStyle name="Currency 154" xfId="323" xr:uid="{00000000-0005-0000-0000-0000A2010000}"/>
    <cellStyle name="Currency 155" xfId="324" xr:uid="{00000000-0005-0000-0000-0000A3010000}"/>
    <cellStyle name="Currency 156" xfId="325" xr:uid="{00000000-0005-0000-0000-0000A4010000}"/>
    <cellStyle name="Currency 157" xfId="326" xr:uid="{00000000-0005-0000-0000-0000A5010000}"/>
    <cellStyle name="Currency 158" xfId="327" xr:uid="{00000000-0005-0000-0000-0000A6010000}"/>
    <cellStyle name="Currency 159" xfId="328" xr:uid="{00000000-0005-0000-0000-0000A7010000}"/>
    <cellStyle name="Currency 16" xfId="329" xr:uid="{00000000-0005-0000-0000-0000A8010000}"/>
    <cellStyle name="Currency 160" xfId="330" xr:uid="{00000000-0005-0000-0000-0000A9010000}"/>
    <cellStyle name="Currency 161" xfId="331" xr:uid="{00000000-0005-0000-0000-0000AA010000}"/>
    <cellStyle name="Currency 162" xfId="332" xr:uid="{00000000-0005-0000-0000-0000AB010000}"/>
    <cellStyle name="Currency 163" xfId="333" xr:uid="{00000000-0005-0000-0000-0000AC010000}"/>
    <cellStyle name="Currency 164" xfId="334" xr:uid="{00000000-0005-0000-0000-0000AD010000}"/>
    <cellStyle name="Currency 165" xfId="335" xr:uid="{00000000-0005-0000-0000-0000AE010000}"/>
    <cellStyle name="Currency 166" xfId="336" xr:uid="{00000000-0005-0000-0000-0000AF010000}"/>
    <cellStyle name="Currency 167" xfId="337" xr:uid="{00000000-0005-0000-0000-0000B0010000}"/>
    <cellStyle name="Currency 168" xfId="338" xr:uid="{00000000-0005-0000-0000-0000B1010000}"/>
    <cellStyle name="Currency 169" xfId="339" xr:uid="{00000000-0005-0000-0000-0000B2010000}"/>
    <cellStyle name="Currency 17" xfId="340" xr:uid="{00000000-0005-0000-0000-0000B3010000}"/>
    <cellStyle name="Currency 170" xfId="341" xr:uid="{00000000-0005-0000-0000-0000B4010000}"/>
    <cellStyle name="Currency 171" xfId="342" xr:uid="{00000000-0005-0000-0000-0000B5010000}"/>
    <cellStyle name="Currency 172" xfId="343" xr:uid="{00000000-0005-0000-0000-0000B6010000}"/>
    <cellStyle name="Currency 173" xfId="344" xr:uid="{00000000-0005-0000-0000-0000B7010000}"/>
    <cellStyle name="Currency 174" xfId="345" xr:uid="{00000000-0005-0000-0000-0000B8010000}"/>
    <cellStyle name="Currency 175" xfId="346" xr:uid="{00000000-0005-0000-0000-0000B9010000}"/>
    <cellStyle name="Currency 176" xfId="347" xr:uid="{00000000-0005-0000-0000-0000BA010000}"/>
    <cellStyle name="Currency 177" xfId="348" xr:uid="{00000000-0005-0000-0000-0000BB010000}"/>
    <cellStyle name="Currency 178" xfId="349" xr:uid="{00000000-0005-0000-0000-0000BC010000}"/>
    <cellStyle name="Currency 179" xfId="350" xr:uid="{00000000-0005-0000-0000-0000BD010000}"/>
    <cellStyle name="Currency 18" xfId="351" xr:uid="{00000000-0005-0000-0000-0000BE010000}"/>
    <cellStyle name="Currency 180" xfId="352" xr:uid="{00000000-0005-0000-0000-0000BF010000}"/>
    <cellStyle name="Currency 181" xfId="353" xr:uid="{00000000-0005-0000-0000-0000C0010000}"/>
    <cellStyle name="Currency 182" xfId="354" xr:uid="{00000000-0005-0000-0000-0000C1010000}"/>
    <cellStyle name="Currency 183" xfId="355" xr:uid="{00000000-0005-0000-0000-0000C2010000}"/>
    <cellStyle name="Currency 184" xfId="356" xr:uid="{00000000-0005-0000-0000-0000C3010000}"/>
    <cellStyle name="Currency 185" xfId="357" xr:uid="{00000000-0005-0000-0000-0000C4010000}"/>
    <cellStyle name="Currency 186" xfId="358" xr:uid="{00000000-0005-0000-0000-0000C5010000}"/>
    <cellStyle name="Currency 187" xfId="359" xr:uid="{00000000-0005-0000-0000-0000C6010000}"/>
    <cellStyle name="Currency 188" xfId="360" xr:uid="{00000000-0005-0000-0000-0000C7010000}"/>
    <cellStyle name="Currency 189" xfId="361" xr:uid="{00000000-0005-0000-0000-0000C8010000}"/>
    <cellStyle name="Currency 19" xfId="362" xr:uid="{00000000-0005-0000-0000-0000C9010000}"/>
    <cellStyle name="Currency 190" xfId="363" xr:uid="{00000000-0005-0000-0000-0000CA010000}"/>
    <cellStyle name="Currency 191" xfId="364" xr:uid="{00000000-0005-0000-0000-0000CB010000}"/>
    <cellStyle name="Currency 192" xfId="365" xr:uid="{00000000-0005-0000-0000-0000CC010000}"/>
    <cellStyle name="Currency 193" xfId="366" xr:uid="{00000000-0005-0000-0000-0000CD010000}"/>
    <cellStyle name="Currency 194" xfId="367" xr:uid="{00000000-0005-0000-0000-0000CE010000}"/>
    <cellStyle name="Currency 195" xfId="368" xr:uid="{00000000-0005-0000-0000-0000CF010000}"/>
    <cellStyle name="Currency 196" xfId="369" xr:uid="{00000000-0005-0000-0000-0000D0010000}"/>
    <cellStyle name="Currency 197" xfId="370" xr:uid="{00000000-0005-0000-0000-0000D1010000}"/>
    <cellStyle name="Currency 198" xfId="371" xr:uid="{00000000-0005-0000-0000-0000D2010000}"/>
    <cellStyle name="Currency 199" xfId="372" xr:uid="{00000000-0005-0000-0000-0000D3010000}"/>
    <cellStyle name="Currency 2" xfId="373" xr:uid="{00000000-0005-0000-0000-0000D4010000}"/>
    <cellStyle name="Currency 20" xfId="374" xr:uid="{00000000-0005-0000-0000-0000D5010000}"/>
    <cellStyle name="Currency 200" xfId="375" xr:uid="{00000000-0005-0000-0000-0000D6010000}"/>
    <cellStyle name="Currency 201" xfId="376" xr:uid="{00000000-0005-0000-0000-0000D7010000}"/>
    <cellStyle name="Currency 202" xfId="377" xr:uid="{00000000-0005-0000-0000-0000D8010000}"/>
    <cellStyle name="Currency 203" xfId="378" xr:uid="{00000000-0005-0000-0000-0000D9010000}"/>
    <cellStyle name="Currency 204" xfId="379" xr:uid="{00000000-0005-0000-0000-0000DA010000}"/>
    <cellStyle name="Currency 205" xfId="380" xr:uid="{00000000-0005-0000-0000-0000DB010000}"/>
    <cellStyle name="Currency 206" xfId="381" xr:uid="{00000000-0005-0000-0000-0000DC010000}"/>
    <cellStyle name="Currency 207" xfId="382" xr:uid="{00000000-0005-0000-0000-0000DD010000}"/>
    <cellStyle name="Currency 208" xfId="383" xr:uid="{00000000-0005-0000-0000-0000DE010000}"/>
    <cellStyle name="Currency 209" xfId="384" xr:uid="{00000000-0005-0000-0000-0000DF010000}"/>
    <cellStyle name="Currency 21" xfId="385" xr:uid="{00000000-0005-0000-0000-0000E0010000}"/>
    <cellStyle name="Currency 210" xfId="386" xr:uid="{00000000-0005-0000-0000-0000E1010000}"/>
    <cellStyle name="Currency 211" xfId="387" xr:uid="{00000000-0005-0000-0000-0000E2010000}"/>
    <cellStyle name="Currency 212" xfId="388" xr:uid="{00000000-0005-0000-0000-0000E3010000}"/>
    <cellStyle name="Currency 213" xfId="389" xr:uid="{00000000-0005-0000-0000-0000E4010000}"/>
    <cellStyle name="Currency 214" xfId="390" xr:uid="{00000000-0005-0000-0000-0000E5010000}"/>
    <cellStyle name="Currency 215" xfId="391" xr:uid="{00000000-0005-0000-0000-0000E6010000}"/>
    <cellStyle name="Currency 216" xfId="392" xr:uid="{00000000-0005-0000-0000-0000E7010000}"/>
    <cellStyle name="Currency 217" xfId="393" xr:uid="{00000000-0005-0000-0000-0000E8010000}"/>
    <cellStyle name="Currency 218" xfId="394" xr:uid="{00000000-0005-0000-0000-0000E9010000}"/>
    <cellStyle name="Currency 219" xfId="395" xr:uid="{00000000-0005-0000-0000-0000EA010000}"/>
    <cellStyle name="Currency 22" xfId="396" xr:uid="{00000000-0005-0000-0000-0000EB010000}"/>
    <cellStyle name="Currency 220" xfId="397" xr:uid="{00000000-0005-0000-0000-0000EC010000}"/>
    <cellStyle name="Currency 221" xfId="398" xr:uid="{00000000-0005-0000-0000-0000ED010000}"/>
    <cellStyle name="Currency 222" xfId="399" xr:uid="{00000000-0005-0000-0000-0000EE010000}"/>
    <cellStyle name="Currency 223" xfId="400" xr:uid="{00000000-0005-0000-0000-0000EF010000}"/>
    <cellStyle name="Currency 23" xfId="401" xr:uid="{00000000-0005-0000-0000-0000F0010000}"/>
    <cellStyle name="Currency 24" xfId="402" xr:uid="{00000000-0005-0000-0000-0000F1010000}"/>
    <cellStyle name="Currency 25" xfId="403" xr:uid="{00000000-0005-0000-0000-0000F2010000}"/>
    <cellStyle name="Currency 26" xfId="404" xr:uid="{00000000-0005-0000-0000-0000F3010000}"/>
    <cellStyle name="Currency 27" xfId="405" xr:uid="{00000000-0005-0000-0000-0000F4010000}"/>
    <cellStyle name="Currency 28" xfId="406" xr:uid="{00000000-0005-0000-0000-0000F5010000}"/>
    <cellStyle name="Currency 29" xfId="407" xr:uid="{00000000-0005-0000-0000-0000F6010000}"/>
    <cellStyle name="Currency 3" xfId="408" xr:uid="{00000000-0005-0000-0000-0000F7010000}"/>
    <cellStyle name="Currency 30" xfId="409" xr:uid="{00000000-0005-0000-0000-0000F8010000}"/>
    <cellStyle name="Currency 31" xfId="410" xr:uid="{00000000-0005-0000-0000-0000F9010000}"/>
    <cellStyle name="Currency 32" xfId="411" xr:uid="{00000000-0005-0000-0000-0000FA010000}"/>
    <cellStyle name="Currency 33" xfId="412" xr:uid="{00000000-0005-0000-0000-0000FB010000}"/>
    <cellStyle name="Currency 34" xfId="413" xr:uid="{00000000-0005-0000-0000-0000FC010000}"/>
    <cellStyle name="Currency 35" xfId="414" xr:uid="{00000000-0005-0000-0000-0000FD010000}"/>
    <cellStyle name="Currency 36" xfId="415" xr:uid="{00000000-0005-0000-0000-0000FE010000}"/>
    <cellStyle name="Currency 37" xfId="416" xr:uid="{00000000-0005-0000-0000-0000FF010000}"/>
    <cellStyle name="Currency 38" xfId="417" xr:uid="{00000000-0005-0000-0000-000000020000}"/>
    <cellStyle name="Currency 39" xfId="418" xr:uid="{00000000-0005-0000-0000-000001020000}"/>
    <cellStyle name="Currency 4" xfId="419" xr:uid="{00000000-0005-0000-0000-000002020000}"/>
    <cellStyle name="Currency 40" xfId="420" xr:uid="{00000000-0005-0000-0000-000003020000}"/>
    <cellStyle name="Currency 41" xfId="421" xr:uid="{00000000-0005-0000-0000-000004020000}"/>
    <cellStyle name="Currency 42" xfId="422" xr:uid="{00000000-0005-0000-0000-000005020000}"/>
    <cellStyle name="Currency 43" xfId="423" xr:uid="{00000000-0005-0000-0000-000006020000}"/>
    <cellStyle name="Currency 44" xfId="424" xr:uid="{00000000-0005-0000-0000-000007020000}"/>
    <cellStyle name="Currency 45" xfId="425" xr:uid="{00000000-0005-0000-0000-000008020000}"/>
    <cellStyle name="Currency 46" xfId="426" xr:uid="{00000000-0005-0000-0000-000009020000}"/>
    <cellStyle name="Currency 47" xfId="427" xr:uid="{00000000-0005-0000-0000-00000A020000}"/>
    <cellStyle name="Currency 48" xfId="428" xr:uid="{00000000-0005-0000-0000-00000B020000}"/>
    <cellStyle name="Currency 49" xfId="429" xr:uid="{00000000-0005-0000-0000-00000C020000}"/>
    <cellStyle name="Currency 5" xfId="430" xr:uid="{00000000-0005-0000-0000-00000D020000}"/>
    <cellStyle name="Currency 50" xfId="431" xr:uid="{00000000-0005-0000-0000-00000E020000}"/>
    <cellStyle name="Currency 51" xfId="432" xr:uid="{00000000-0005-0000-0000-00000F020000}"/>
    <cellStyle name="Currency 52" xfId="433" xr:uid="{00000000-0005-0000-0000-000010020000}"/>
    <cellStyle name="Currency 53" xfId="434" xr:uid="{00000000-0005-0000-0000-000011020000}"/>
    <cellStyle name="Currency 54" xfId="435" xr:uid="{00000000-0005-0000-0000-000012020000}"/>
    <cellStyle name="Currency 55" xfId="436" xr:uid="{00000000-0005-0000-0000-000013020000}"/>
    <cellStyle name="Currency 56" xfId="437" xr:uid="{00000000-0005-0000-0000-000014020000}"/>
    <cellStyle name="Currency 57" xfId="438" xr:uid="{00000000-0005-0000-0000-000015020000}"/>
    <cellStyle name="Currency 58" xfId="439" xr:uid="{00000000-0005-0000-0000-000016020000}"/>
    <cellStyle name="Currency 59" xfId="440" xr:uid="{00000000-0005-0000-0000-000017020000}"/>
    <cellStyle name="Currency 6" xfId="441" xr:uid="{00000000-0005-0000-0000-000018020000}"/>
    <cellStyle name="Currency 60" xfId="442" xr:uid="{00000000-0005-0000-0000-000019020000}"/>
    <cellStyle name="Currency 61" xfId="443" xr:uid="{00000000-0005-0000-0000-00001A020000}"/>
    <cellStyle name="Currency 62" xfId="444" xr:uid="{00000000-0005-0000-0000-00001B020000}"/>
    <cellStyle name="Currency 63" xfId="445" xr:uid="{00000000-0005-0000-0000-00001C020000}"/>
    <cellStyle name="Currency 64" xfId="446" xr:uid="{00000000-0005-0000-0000-00001D020000}"/>
    <cellStyle name="Currency 65" xfId="447" xr:uid="{00000000-0005-0000-0000-00001E020000}"/>
    <cellStyle name="Currency 66" xfId="448" xr:uid="{00000000-0005-0000-0000-00001F020000}"/>
    <cellStyle name="Currency 67" xfId="449" xr:uid="{00000000-0005-0000-0000-000020020000}"/>
    <cellStyle name="Currency 68" xfId="450" xr:uid="{00000000-0005-0000-0000-000021020000}"/>
    <cellStyle name="Currency 69" xfId="451" xr:uid="{00000000-0005-0000-0000-000022020000}"/>
    <cellStyle name="Currency 7" xfId="452" xr:uid="{00000000-0005-0000-0000-000023020000}"/>
    <cellStyle name="Currency 70" xfId="453" xr:uid="{00000000-0005-0000-0000-000024020000}"/>
    <cellStyle name="Currency 71" xfId="454" xr:uid="{00000000-0005-0000-0000-000025020000}"/>
    <cellStyle name="Currency 72" xfId="455" xr:uid="{00000000-0005-0000-0000-000026020000}"/>
    <cellStyle name="Currency 73" xfId="456" xr:uid="{00000000-0005-0000-0000-000027020000}"/>
    <cellStyle name="Currency 74" xfId="457" xr:uid="{00000000-0005-0000-0000-000028020000}"/>
    <cellStyle name="Currency 75" xfId="458" xr:uid="{00000000-0005-0000-0000-000029020000}"/>
    <cellStyle name="Currency 76" xfId="459" xr:uid="{00000000-0005-0000-0000-00002A020000}"/>
    <cellStyle name="Currency 77" xfId="460" xr:uid="{00000000-0005-0000-0000-00002B020000}"/>
    <cellStyle name="Currency 78" xfId="461" xr:uid="{00000000-0005-0000-0000-00002C020000}"/>
    <cellStyle name="Currency 79" xfId="462" xr:uid="{00000000-0005-0000-0000-00002D020000}"/>
    <cellStyle name="Currency 8" xfId="463" xr:uid="{00000000-0005-0000-0000-00002E020000}"/>
    <cellStyle name="Currency 80" xfId="464" xr:uid="{00000000-0005-0000-0000-00002F020000}"/>
    <cellStyle name="Currency 81" xfId="465" xr:uid="{00000000-0005-0000-0000-000030020000}"/>
    <cellStyle name="Currency 82" xfId="466" xr:uid="{00000000-0005-0000-0000-000031020000}"/>
    <cellStyle name="Currency 83" xfId="467" xr:uid="{00000000-0005-0000-0000-000032020000}"/>
    <cellStyle name="Currency 84" xfId="468" xr:uid="{00000000-0005-0000-0000-000033020000}"/>
    <cellStyle name="Currency 85" xfId="469" xr:uid="{00000000-0005-0000-0000-000034020000}"/>
    <cellStyle name="Currency 86" xfId="470" xr:uid="{00000000-0005-0000-0000-000035020000}"/>
    <cellStyle name="Currency 87" xfId="471" xr:uid="{00000000-0005-0000-0000-000036020000}"/>
    <cellStyle name="Currency 88" xfId="472" xr:uid="{00000000-0005-0000-0000-000037020000}"/>
    <cellStyle name="Currency 89" xfId="473" xr:uid="{00000000-0005-0000-0000-000038020000}"/>
    <cellStyle name="Currency 9" xfId="474" xr:uid="{00000000-0005-0000-0000-000039020000}"/>
    <cellStyle name="Currency 90" xfId="475" xr:uid="{00000000-0005-0000-0000-00003A020000}"/>
    <cellStyle name="Currency 91" xfId="476" xr:uid="{00000000-0005-0000-0000-00003B020000}"/>
    <cellStyle name="Currency 92" xfId="477" xr:uid="{00000000-0005-0000-0000-00003C020000}"/>
    <cellStyle name="Currency 93" xfId="478" xr:uid="{00000000-0005-0000-0000-00003D020000}"/>
    <cellStyle name="Currency 94" xfId="479" xr:uid="{00000000-0005-0000-0000-00003E020000}"/>
    <cellStyle name="Currency 95" xfId="480" xr:uid="{00000000-0005-0000-0000-00003F020000}"/>
    <cellStyle name="Currency 96" xfId="481" xr:uid="{00000000-0005-0000-0000-000040020000}"/>
    <cellStyle name="Currency 97" xfId="482" xr:uid="{00000000-0005-0000-0000-000041020000}"/>
    <cellStyle name="Currency 98" xfId="483" xr:uid="{00000000-0005-0000-0000-000042020000}"/>
    <cellStyle name="Currency 99" xfId="484" xr:uid="{00000000-0005-0000-0000-000043020000}"/>
    <cellStyle name="Excel Built-in Normal" xfId="485" xr:uid="{00000000-0005-0000-0000-000044020000}"/>
    <cellStyle name="Explanatory Text" xfId="685" builtinId="53" customBuiltin="1"/>
    <cellStyle name="Explanatory Text 2" xfId="486" xr:uid="{00000000-0005-0000-0000-000046020000}"/>
    <cellStyle name="Good" xfId="676" builtinId="26" customBuiltin="1"/>
    <cellStyle name="Good 2" xfId="487" xr:uid="{00000000-0005-0000-0000-000048020000}"/>
    <cellStyle name="Good 2 2" xfId="625" xr:uid="{00000000-0005-0000-0000-000049020000}"/>
    <cellStyle name="Heading 1" xfId="672" builtinId="16" customBuiltin="1"/>
    <cellStyle name="Heading 1 2" xfId="488" xr:uid="{00000000-0005-0000-0000-00004B020000}"/>
    <cellStyle name="Heading 2" xfId="673" builtinId="17" customBuiltin="1"/>
    <cellStyle name="Heading 2 2" xfId="489" xr:uid="{00000000-0005-0000-0000-00004D020000}"/>
    <cellStyle name="Heading 2 2 2" xfId="626" xr:uid="{00000000-0005-0000-0000-00004E020000}"/>
    <cellStyle name="Heading 3" xfId="674" builtinId="18" customBuiltin="1"/>
    <cellStyle name="Heading 3 2" xfId="490" xr:uid="{00000000-0005-0000-0000-000050020000}"/>
    <cellStyle name="Heading 4" xfId="675" builtinId="19" customBuiltin="1"/>
    <cellStyle name="Heading 4 2" xfId="491" xr:uid="{00000000-0005-0000-0000-000052020000}"/>
    <cellStyle name="Hyperlink" xfId="492" xr:uid="{00000000-0005-0000-0000-000053020000}"/>
    <cellStyle name="Hyperlink 2" xfId="493" xr:uid="{00000000-0005-0000-0000-000054020000}"/>
    <cellStyle name="Hyperlink 2 2" xfId="628" xr:uid="{00000000-0005-0000-0000-000055020000}"/>
    <cellStyle name="Hyperlink 3" xfId="494" xr:uid="{00000000-0005-0000-0000-000056020000}"/>
    <cellStyle name="Hyperlink 4" xfId="495" xr:uid="{00000000-0005-0000-0000-000057020000}"/>
    <cellStyle name="Hyperlink 4 2" xfId="629" xr:uid="{00000000-0005-0000-0000-000058020000}"/>
    <cellStyle name="Hyperlink 5" xfId="496" xr:uid="{00000000-0005-0000-0000-000059020000}"/>
    <cellStyle name="Hyperlink 5 2" xfId="497" xr:uid="{00000000-0005-0000-0000-00005A020000}"/>
    <cellStyle name="Hyperlink 5 3" xfId="630" xr:uid="{00000000-0005-0000-0000-00005B020000}"/>
    <cellStyle name="Hyperlink 6" xfId="498" xr:uid="{00000000-0005-0000-0000-00005C020000}"/>
    <cellStyle name="Hyperlink 6 2" xfId="631" xr:uid="{00000000-0005-0000-0000-00005D020000}"/>
    <cellStyle name="Hyperlink 7" xfId="499" xr:uid="{00000000-0005-0000-0000-00005E020000}"/>
    <cellStyle name="Hyperlink 7 2" xfId="632" xr:uid="{00000000-0005-0000-0000-00005F020000}"/>
    <cellStyle name="Hyperlink 8" xfId="627" xr:uid="{00000000-0005-0000-0000-000060020000}"/>
    <cellStyle name="Input" xfId="679" builtinId="20" customBuiltin="1"/>
    <cellStyle name="Input 2" xfId="500" xr:uid="{00000000-0005-0000-0000-000062020000}"/>
    <cellStyle name="Input 2 2" xfId="633" xr:uid="{00000000-0005-0000-0000-000063020000}"/>
    <cellStyle name="Linked Cell" xfId="682" builtinId="24" customBuiltin="1"/>
    <cellStyle name="Linked Cell 2" xfId="501" xr:uid="{00000000-0005-0000-0000-000065020000}"/>
    <cellStyle name="Neutral" xfId="678" builtinId="28" customBuiltin="1"/>
    <cellStyle name="Neutral 2" xfId="502" xr:uid="{00000000-0005-0000-0000-000067020000}"/>
    <cellStyle name="Neutral 2 2" xfId="634" xr:uid="{00000000-0005-0000-0000-000068020000}"/>
    <cellStyle name="Normal" xfId="0" builtinId="0"/>
    <cellStyle name="Normal 10" xfId="503" xr:uid="{00000000-0005-0000-0000-00006A020000}"/>
    <cellStyle name="Normal 100" xfId="504" xr:uid="{00000000-0005-0000-0000-00006B020000}"/>
    <cellStyle name="Normal 118" xfId="505" xr:uid="{00000000-0005-0000-0000-00006C020000}"/>
    <cellStyle name="Normal 12" xfId="506" xr:uid="{00000000-0005-0000-0000-00006D020000}"/>
    <cellStyle name="Normal 13" xfId="507" xr:uid="{00000000-0005-0000-0000-00006E020000}"/>
    <cellStyle name="Normal 13 2" xfId="508" xr:uid="{00000000-0005-0000-0000-00006F020000}"/>
    <cellStyle name="Normal 13 2 2" xfId="509" xr:uid="{00000000-0005-0000-0000-000070020000}"/>
    <cellStyle name="Normal 13 2 2 2" xfId="510" xr:uid="{00000000-0005-0000-0000-000071020000}"/>
    <cellStyle name="Normal 13 2 2 2 2" xfId="511" xr:uid="{00000000-0005-0000-0000-000072020000}"/>
    <cellStyle name="Normal 13 2 2 2 2 2" xfId="639" xr:uid="{00000000-0005-0000-0000-000073020000}"/>
    <cellStyle name="Normal 13 2 2 2 2 2 2" xfId="776" xr:uid="{00000000-0005-0000-0000-000074020000}"/>
    <cellStyle name="Normal 13 2 2 2 2 3" xfId="729" xr:uid="{00000000-0005-0000-0000-000075020000}"/>
    <cellStyle name="Normal 13 2 2 2 3" xfId="512" xr:uid="{00000000-0005-0000-0000-000076020000}"/>
    <cellStyle name="Normal 13 2 2 2 3 2" xfId="640" xr:uid="{00000000-0005-0000-0000-000077020000}"/>
    <cellStyle name="Normal 13 2 2 2 3 2 2" xfId="777" xr:uid="{00000000-0005-0000-0000-000078020000}"/>
    <cellStyle name="Normal 13 2 2 2 3 3" xfId="730" xr:uid="{00000000-0005-0000-0000-000079020000}"/>
    <cellStyle name="Normal 13 2 2 2 4" xfId="638" xr:uid="{00000000-0005-0000-0000-00007A020000}"/>
    <cellStyle name="Normal 13 2 2 2 4 2" xfId="775" xr:uid="{00000000-0005-0000-0000-00007B020000}"/>
    <cellStyle name="Normal 13 2 2 2 5" xfId="728" xr:uid="{00000000-0005-0000-0000-00007C020000}"/>
    <cellStyle name="Normal 13 2 2 3" xfId="637" xr:uid="{00000000-0005-0000-0000-00007D020000}"/>
    <cellStyle name="Normal 13 2 2 3 2" xfId="774" xr:uid="{00000000-0005-0000-0000-00007E020000}"/>
    <cellStyle name="Normal 13 2 2 4" xfId="727" xr:uid="{00000000-0005-0000-0000-00007F020000}"/>
    <cellStyle name="Normal 13 2 3" xfId="513" xr:uid="{00000000-0005-0000-0000-000080020000}"/>
    <cellStyle name="Normal 13 2 3 2" xfId="641" xr:uid="{00000000-0005-0000-0000-000081020000}"/>
    <cellStyle name="Normal 13 2 3 2 2" xfId="778" xr:uid="{00000000-0005-0000-0000-000082020000}"/>
    <cellStyle name="Normal 13 2 3 3" xfId="731" xr:uid="{00000000-0005-0000-0000-000083020000}"/>
    <cellStyle name="Normal 13 2 4" xfId="636" xr:uid="{00000000-0005-0000-0000-000084020000}"/>
    <cellStyle name="Normal 13 2 4 2" xfId="773" xr:uid="{00000000-0005-0000-0000-000085020000}"/>
    <cellStyle name="Normal 13 2 5" xfId="726" xr:uid="{00000000-0005-0000-0000-000086020000}"/>
    <cellStyle name="Normal 13 3" xfId="514" xr:uid="{00000000-0005-0000-0000-000087020000}"/>
    <cellStyle name="Normal 13 3 2" xfId="515" xr:uid="{00000000-0005-0000-0000-000088020000}"/>
    <cellStyle name="Normal 13 3 2 2" xfId="643" xr:uid="{00000000-0005-0000-0000-000089020000}"/>
    <cellStyle name="Normal 13 3 2 2 2" xfId="780" xr:uid="{00000000-0005-0000-0000-00008A020000}"/>
    <cellStyle name="Normal 13 3 2 3" xfId="733" xr:uid="{00000000-0005-0000-0000-00008B020000}"/>
    <cellStyle name="Normal 13 3 3" xfId="642" xr:uid="{00000000-0005-0000-0000-00008C020000}"/>
    <cellStyle name="Normal 13 3 3 2" xfId="779" xr:uid="{00000000-0005-0000-0000-00008D020000}"/>
    <cellStyle name="Normal 13 3 4" xfId="732" xr:uid="{00000000-0005-0000-0000-00008E020000}"/>
    <cellStyle name="Normal 13 4" xfId="516" xr:uid="{00000000-0005-0000-0000-00008F020000}"/>
    <cellStyle name="Normal 13 4 2" xfId="644" xr:uid="{00000000-0005-0000-0000-000090020000}"/>
    <cellStyle name="Normal 13 4 2 2" xfId="781" xr:uid="{00000000-0005-0000-0000-000091020000}"/>
    <cellStyle name="Normal 13 4 3" xfId="734" xr:uid="{00000000-0005-0000-0000-000092020000}"/>
    <cellStyle name="Normal 13 5" xfId="635" xr:uid="{00000000-0005-0000-0000-000093020000}"/>
    <cellStyle name="Normal 13 5 2" xfId="772" xr:uid="{00000000-0005-0000-0000-000094020000}"/>
    <cellStyle name="Normal 13 6" xfId="517" xr:uid="{00000000-0005-0000-0000-000095020000}"/>
    <cellStyle name="Normal 13 6 2" xfId="645" xr:uid="{00000000-0005-0000-0000-000096020000}"/>
    <cellStyle name="Normal 13 6 2 2" xfId="782" xr:uid="{00000000-0005-0000-0000-000097020000}"/>
    <cellStyle name="Normal 13 6 3" xfId="735" xr:uid="{00000000-0005-0000-0000-000098020000}"/>
    <cellStyle name="Normal 13 7" xfId="725" xr:uid="{00000000-0005-0000-0000-000099020000}"/>
    <cellStyle name="Normal 15" xfId="518" xr:uid="{00000000-0005-0000-0000-00009A020000}"/>
    <cellStyle name="Normal 16" xfId="519" xr:uid="{00000000-0005-0000-0000-00009B020000}"/>
    <cellStyle name="Normal 17" xfId="520" xr:uid="{00000000-0005-0000-0000-00009C020000}"/>
    <cellStyle name="Normal 19" xfId="521" xr:uid="{00000000-0005-0000-0000-00009D020000}"/>
    <cellStyle name="Normal 2" xfId="522" xr:uid="{00000000-0005-0000-0000-00009E020000}"/>
    <cellStyle name="Normal 2 2" xfId="523" xr:uid="{00000000-0005-0000-0000-00009F020000}"/>
    <cellStyle name="Normal 2 2 2" xfId="524" xr:uid="{00000000-0005-0000-0000-0000A0020000}"/>
    <cellStyle name="Normal 2 2 2 2" xfId="646" xr:uid="{00000000-0005-0000-0000-0000A1020000}"/>
    <cellStyle name="Normal 2 2 2 2 2" xfId="783" xr:uid="{00000000-0005-0000-0000-0000A2020000}"/>
    <cellStyle name="Normal 2 2 2 3" xfId="736" xr:uid="{00000000-0005-0000-0000-0000A3020000}"/>
    <cellStyle name="Normal 2 2 3" xfId="525" xr:uid="{00000000-0005-0000-0000-0000A4020000}"/>
    <cellStyle name="Normal 2 2 3 2" xfId="647" xr:uid="{00000000-0005-0000-0000-0000A5020000}"/>
    <cellStyle name="Normal 2 2 3 2 2" xfId="784" xr:uid="{00000000-0005-0000-0000-0000A6020000}"/>
    <cellStyle name="Normal 2 2 3 3" xfId="737" xr:uid="{00000000-0005-0000-0000-0000A7020000}"/>
    <cellStyle name="Normal 2 3" xfId="526" xr:uid="{00000000-0005-0000-0000-0000A8020000}"/>
    <cellStyle name="Normal 2 3 2" xfId="527" xr:uid="{00000000-0005-0000-0000-0000A9020000}"/>
    <cellStyle name="Normal 2 3 2 2" xfId="648" xr:uid="{00000000-0005-0000-0000-0000AA020000}"/>
    <cellStyle name="Normal 2 3 2 2 2" xfId="785" xr:uid="{00000000-0005-0000-0000-0000AB020000}"/>
    <cellStyle name="Normal 2 3 2 3" xfId="738" xr:uid="{00000000-0005-0000-0000-0000AC020000}"/>
    <cellStyle name="Normal 2 4" xfId="528" xr:uid="{00000000-0005-0000-0000-0000AD020000}"/>
    <cellStyle name="Normal 2 4 2" xfId="529" xr:uid="{00000000-0005-0000-0000-0000AE020000}"/>
    <cellStyle name="Normal 2 4 2 2" xfId="649" xr:uid="{00000000-0005-0000-0000-0000AF020000}"/>
    <cellStyle name="Normal 2 4 2 2 2" xfId="786" xr:uid="{00000000-0005-0000-0000-0000B0020000}"/>
    <cellStyle name="Normal 2 4 2 3" xfId="739" xr:uid="{00000000-0005-0000-0000-0000B1020000}"/>
    <cellStyle name="Normal 2 5" xfId="530" xr:uid="{00000000-0005-0000-0000-0000B2020000}"/>
    <cellStyle name="Normal 23" xfId="531" xr:uid="{00000000-0005-0000-0000-0000B3020000}"/>
    <cellStyle name="Normal 3" xfId="532" xr:uid="{00000000-0005-0000-0000-0000B4020000}"/>
    <cellStyle name="Normal 3 2" xfId="533" xr:uid="{00000000-0005-0000-0000-0000B5020000}"/>
    <cellStyle name="Normal 3 2 11" xfId="534" xr:uid="{00000000-0005-0000-0000-0000B6020000}"/>
    <cellStyle name="Normal 3 2 2" xfId="650" xr:uid="{00000000-0005-0000-0000-0000B7020000}"/>
    <cellStyle name="Normal 3 2 2 2" xfId="787" xr:uid="{00000000-0005-0000-0000-0000B8020000}"/>
    <cellStyle name="Normal 3 2 3" xfId="740" xr:uid="{00000000-0005-0000-0000-0000B9020000}"/>
    <cellStyle name="Normal 3 3" xfId="535" xr:uid="{00000000-0005-0000-0000-0000BA020000}"/>
    <cellStyle name="Normal 3 4" xfId="536" xr:uid="{00000000-0005-0000-0000-0000BB020000}"/>
    <cellStyle name="Normal 3 4 2" xfId="651" xr:uid="{00000000-0005-0000-0000-0000BC020000}"/>
    <cellStyle name="Normal 3 4 2 2" xfId="788" xr:uid="{00000000-0005-0000-0000-0000BD020000}"/>
    <cellStyle name="Normal 3 4 3" xfId="741" xr:uid="{00000000-0005-0000-0000-0000BE020000}"/>
    <cellStyle name="Normal 3 8" xfId="537" xr:uid="{00000000-0005-0000-0000-0000BF020000}"/>
    <cellStyle name="Normal 3 8 2" xfId="538" xr:uid="{00000000-0005-0000-0000-0000C0020000}"/>
    <cellStyle name="Normal 3 8 2 2" xfId="539" xr:uid="{00000000-0005-0000-0000-0000C1020000}"/>
    <cellStyle name="Normal 3 8 2 2 2" xfId="654" xr:uid="{00000000-0005-0000-0000-0000C2020000}"/>
    <cellStyle name="Normal 3 8 2 2 2 2" xfId="791" xr:uid="{00000000-0005-0000-0000-0000C3020000}"/>
    <cellStyle name="Normal 3 8 2 2 3" xfId="744" xr:uid="{00000000-0005-0000-0000-0000C4020000}"/>
    <cellStyle name="Normal 3 8 2 3" xfId="653" xr:uid="{00000000-0005-0000-0000-0000C5020000}"/>
    <cellStyle name="Normal 3 8 2 3 2" xfId="790" xr:uid="{00000000-0005-0000-0000-0000C6020000}"/>
    <cellStyle name="Normal 3 8 2 4" xfId="743" xr:uid="{00000000-0005-0000-0000-0000C7020000}"/>
    <cellStyle name="Normal 3 8 3" xfId="540" xr:uid="{00000000-0005-0000-0000-0000C8020000}"/>
    <cellStyle name="Normal 3 8 3 2" xfId="655" xr:uid="{00000000-0005-0000-0000-0000C9020000}"/>
    <cellStyle name="Normal 3 8 3 2 2" xfId="792" xr:uid="{00000000-0005-0000-0000-0000CA020000}"/>
    <cellStyle name="Normal 3 8 3 3" xfId="745" xr:uid="{00000000-0005-0000-0000-0000CB020000}"/>
    <cellStyle name="Normal 3 8 4" xfId="652" xr:uid="{00000000-0005-0000-0000-0000CC020000}"/>
    <cellStyle name="Normal 3 8 4 2" xfId="789" xr:uid="{00000000-0005-0000-0000-0000CD020000}"/>
    <cellStyle name="Normal 3 8 5" xfId="742" xr:uid="{00000000-0005-0000-0000-0000CE020000}"/>
    <cellStyle name="Normal 4" xfId="541" xr:uid="{00000000-0005-0000-0000-0000CF020000}"/>
    <cellStyle name="Normal 4 2" xfId="542" xr:uid="{00000000-0005-0000-0000-0000D0020000}"/>
    <cellStyle name="Normal 4 2 2" xfId="656" xr:uid="{00000000-0005-0000-0000-0000D1020000}"/>
    <cellStyle name="Normal 4 2 2 2" xfId="793" xr:uid="{00000000-0005-0000-0000-0000D2020000}"/>
    <cellStyle name="Normal 4 2 3" xfId="746" xr:uid="{00000000-0005-0000-0000-0000D3020000}"/>
    <cellStyle name="Normal 4 3" xfId="543" xr:uid="{00000000-0005-0000-0000-0000D4020000}"/>
    <cellStyle name="Normal 4 4" xfId="544" xr:uid="{00000000-0005-0000-0000-0000D5020000}"/>
    <cellStyle name="Normal 4 4 2" xfId="657" xr:uid="{00000000-0005-0000-0000-0000D6020000}"/>
    <cellStyle name="Normal 4 4 2 2" xfId="794" xr:uid="{00000000-0005-0000-0000-0000D7020000}"/>
    <cellStyle name="Normal 4 4 3" xfId="747" xr:uid="{00000000-0005-0000-0000-0000D8020000}"/>
    <cellStyle name="Normal 416" xfId="545" xr:uid="{00000000-0005-0000-0000-0000D9020000}"/>
    <cellStyle name="Normal 417" xfId="546" xr:uid="{00000000-0005-0000-0000-0000DA020000}"/>
    <cellStyle name="Normal 428" xfId="547" xr:uid="{00000000-0005-0000-0000-0000DB020000}"/>
    <cellStyle name="Normal 429" xfId="548" xr:uid="{00000000-0005-0000-0000-0000DC020000}"/>
    <cellStyle name="Normal 486" xfId="549" xr:uid="{00000000-0005-0000-0000-0000DD020000}"/>
    <cellStyle name="Normal 487" xfId="550" xr:uid="{00000000-0005-0000-0000-0000DE020000}"/>
    <cellStyle name="Normal 489" xfId="551" xr:uid="{00000000-0005-0000-0000-0000DF020000}"/>
    <cellStyle name="Normal 490" xfId="552" xr:uid="{00000000-0005-0000-0000-0000E0020000}"/>
    <cellStyle name="Normal 5" xfId="553" xr:uid="{00000000-0005-0000-0000-0000E1020000}"/>
    <cellStyle name="Normal 5 2" xfId="554" xr:uid="{00000000-0005-0000-0000-0000E2020000}"/>
    <cellStyle name="Normal 5 3" xfId="555" xr:uid="{00000000-0005-0000-0000-0000E3020000}"/>
    <cellStyle name="Normal 5 3 2" xfId="658" xr:uid="{00000000-0005-0000-0000-0000E4020000}"/>
    <cellStyle name="Normal 5 3 2 2" xfId="795" xr:uid="{00000000-0005-0000-0000-0000E5020000}"/>
    <cellStyle name="Normal 5 3 3" xfId="748" xr:uid="{00000000-0005-0000-0000-0000E6020000}"/>
    <cellStyle name="Normal 506" xfId="556" xr:uid="{00000000-0005-0000-0000-0000E7020000}"/>
    <cellStyle name="Normal 516" xfId="557" xr:uid="{00000000-0005-0000-0000-0000E8020000}"/>
    <cellStyle name="Normal 517" xfId="558" xr:uid="{00000000-0005-0000-0000-0000E9020000}"/>
    <cellStyle name="Normal 53" xfId="559" xr:uid="{00000000-0005-0000-0000-0000EA020000}"/>
    <cellStyle name="Normal 54" xfId="560" xr:uid="{00000000-0005-0000-0000-0000EB020000}"/>
    <cellStyle name="Normal 542" xfId="561" xr:uid="{00000000-0005-0000-0000-0000EC020000}"/>
    <cellStyle name="Normal 543" xfId="562" xr:uid="{00000000-0005-0000-0000-0000ED020000}"/>
    <cellStyle name="Normal 544" xfId="563" xr:uid="{00000000-0005-0000-0000-0000EE020000}"/>
    <cellStyle name="Normal 547" xfId="564" xr:uid="{00000000-0005-0000-0000-0000EF020000}"/>
    <cellStyle name="Normal 548" xfId="565" xr:uid="{00000000-0005-0000-0000-0000F0020000}"/>
    <cellStyle name="Normal 550" xfId="566" xr:uid="{00000000-0005-0000-0000-0000F1020000}"/>
    <cellStyle name="Normal 571" xfId="567" xr:uid="{00000000-0005-0000-0000-0000F2020000}"/>
    <cellStyle name="Normal 572" xfId="568" xr:uid="{00000000-0005-0000-0000-0000F3020000}"/>
    <cellStyle name="Normal 6" xfId="569" xr:uid="{00000000-0005-0000-0000-0000F4020000}"/>
    <cellStyle name="Normal 6 2" xfId="570" xr:uid="{00000000-0005-0000-0000-0000F5020000}"/>
    <cellStyle name="Normal 6 2 2" xfId="660" xr:uid="{00000000-0005-0000-0000-0000F6020000}"/>
    <cellStyle name="Normal 6 2 2 2" xfId="797" xr:uid="{00000000-0005-0000-0000-0000F7020000}"/>
    <cellStyle name="Normal 6 2 3" xfId="750" xr:uid="{00000000-0005-0000-0000-0000F8020000}"/>
    <cellStyle name="Normal 6 3" xfId="571" xr:uid="{00000000-0005-0000-0000-0000F9020000}"/>
    <cellStyle name="Normal 6 4" xfId="659" xr:uid="{00000000-0005-0000-0000-0000FA020000}"/>
    <cellStyle name="Normal 6 4 2" xfId="796" xr:uid="{00000000-0005-0000-0000-0000FB020000}"/>
    <cellStyle name="Normal 6 5" xfId="749" xr:uid="{00000000-0005-0000-0000-0000FC020000}"/>
    <cellStyle name="Normal 7" xfId="572" xr:uid="{00000000-0005-0000-0000-0000FD020000}"/>
    <cellStyle name="Normal 7 2" xfId="573" xr:uid="{00000000-0005-0000-0000-0000FE020000}"/>
    <cellStyle name="Normal 8" xfId="574" xr:uid="{00000000-0005-0000-0000-0000FF020000}"/>
    <cellStyle name="Normal 9" xfId="711" xr:uid="{00000000-0005-0000-0000-000000030000}"/>
    <cellStyle name="Normal 9 2" xfId="825" xr:uid="{00000000-0005-0000-0000-000001030000}"/>
    <cellStyle name="Normal_Sheet1" xfId="575" xr:uid="{00000000-0005-0000-0000-000002030000}"/>
    <cellStyle name="Note 2" xfId="576" xr:uid="{00000000-0005-0000-0000-000003030000}"/>
    <cellStyle name="Note 2 2" xfId="661" xr:uid="{00000000-0005-0000-0000-000004030000}"/>
    <cellStyle name="Note 2 2 2" xfId="798" xr:uid="{00000000-0005-0000-0000-000005030000}"/>
    <cellStyle name="Note 2 3" xfId="751" xr:uid="{00000000-0005-0000-0000-000006030000}"/>
    <cellStyle name="Note 3" xfId="712" xr:uid="{00000000-0005-0000-0000-000007030000}"/>
    <cellStyle name="Note 3 2" xfId="826" xr:uid="{00000000-0005-0000-0000-000008030000}"/>
    <cellStyle name="Output" xfId="680" builtinId="21" customBuiltin="1"/>
    <cellStyle name="Output 2" xfId="577" xr:uid="{00000000-0005-0000-0000-00000A030000}"/>
    <cellStyle name="Output 2 2" xfId="662" xr:uid="{00000000-0005-0000-0000-00000B030000}"/>
    <cellStyle name="Percent" xfId="1" xr:uid="{00000000-0005-0000-0000-00000C030000}"/>
    <cellStyle name="Percent 2" xfId="578" xr:uid="{00000000-0005-0000-0000-00000D030000}"/>
    <cellStyle name="Standard 3" xfId="579" xr:uid="{00000000-0005-0000-0000-00000E030000}"/>
    <cellStyle name="Standard 4" xfId="580" xr:uid="{00000000-0005-0000-0000-00000F030000}"/>
    <cellStyle name="Standard 4 2" xfId="581" xr:uid="{00000000-0005-0000-0000-000010030000}"/>
    <cellStyle name="Standard 4 2 2" xfId="582" xr:uid="{00000000-0005-0000-0000-000011030000}"/>
    <cellStyle name="Standard 4 2 2 2" xfId="583" xr:uid="{00000000-0005-0000-0000-000012030000}"/>
    <cellStyle name="Standard 4 2 2 2 2" xfId="666" xr:uid="{00000000-0005-0000-0000-000013030000}"/>
    <cellStyle name="Standard 4 2 2 2 2 2" xfId="802" xr:uid="{00000000-0005-0000-0000-000014030000}"/>
    <cellStyle name="Standard 4 2 2 2 3" xfId="755" xr:uid="{00000000-0005-0000-0000-000015030000}"/>
    <cellStyle name="Standard 4 2 2 3" xfId="665" xr:uid="{00000000-0005-0000-0000-000016030000}"/>
    <cellStyle name="Standard 4 2 2 3 2" xfId="801" xr:uid="{00000000-0005-0000-0000-000017030000}"/>
    <cellStyle name="Standard 4 2 2 4" xfId="754" xr:uid="{00000000-0005-0000-0000-000018030000}"/>
    <cellStyle name="Standard 4 2 3" xfId="584" xr:uid="{00000000-0005-0000-0000-000019030000}"/>
    <cellStyle name="Standard 4 2 3 2" xfId="667" xr:uid="{00000000-0005-0000-0000-00001A030000}"/>
    <cellStyle name="Standard 4 2 3 2 2" xfId="803" xr:uid="{00000000-0005-0000-0000-00001B030000}"/>
    <cellStyle name="Standard 4 2 3 3" xfId="756" xr:uid="{00000000-0005-0000-0000-00001C030000}"/>
    <cellStyle name="Standard 4 2 4" xfId="664" xr:uid="{00000000-0005-0000-0000-00001D030000}"/>
    <cellStyle name="Standard 4 2 4 2" xfId="800" xr:uid="{00000000-0005-0000-0000-00001E030000}"/>
    <cellStyle name="Standard 4 2 5" xfId="753" xr:uid="{00000000-0005-0000-0000-00001F030000}"/>
    <cellStyle name="Standard 4 3" xfId="585" xr:uid="{00000000-0005-0000-0000-000020030000}"/>
    <cellStyle name="Standard 4 3 2" xfId="586" xr:uid="{00000000-0005-0000-0000-000021030000}"/>
    <cellStyle name="Standard 4 3 2 2" xfId="669" xr:uid="{00000000-0005-0000-0000-000022030000}"/>
    <cellStyle name="Standard 4 3 2 2 2" xfId="805" xr:uid="{00000000-0005-0000-0000-000023030000}"/>
    <cellStyle name="Standard 4 3 2 3" xfId="758" xr:uid="{00000000-0005-0000-0000-000024030000}"/>
    <cellStyle name="Standard 4 3 3" xfId="668" xr:uid="{00000000-0005-0000-0000-000025030000}"/>
    <cellStyle name="Standard 4 3 3 2" xfId="804" xr:uid="{00000000-0005-0000-0000-000026030000}"/>
    <cellStyle name="Standard 4 3 4" xfId="757" xr:uid="{00000000-0005-0000-0000-000027030000}"/>
    <cellStyle name="Standard 4 4" xfId="587" xr:uid="{00000000-0005-0000-0000-000028030000}"/>
    <cellStyle name="Standard 4 4 2" xfId="670" xr:uid="{00000000-0005-0000-0000-000029030000}"/>
    <cellStyle name="Standard 4 4 2 2" xfId="806" xr:uid="{00000000-0005-0000-0000-00002A030000}"/>
    <cellStyle name="Standard 4 4 3" xfId="759" xr:uid="{00000000-0005-0000-0000-00002B030000}"/>
    <cellStyle name="Standard 4 5" xfId="663" xr:uid="{00000000-0005-0000-0000-00002C030000}"/>
    <cellStyle name="Standard 4 5 2" xfId="799" xr:uid="{00000000-0005-0000-0000-00002D030000}"/>
    <cellStyle name="Standard 4 6" xfId="752" xr:uid="{00000000-0005-0000-0000-00002E030000}"/>
    <cellStyle name="Standard 6" xfId="588" xr:uid="{00000000-0005-0000-0000-00002F030000}"/>
    <cellStyle name="Title" xfId="671" builtinId="15" customBuiltin="1"/>
    <cellStyle name="Title 2" xfId="589" xr:uid="{00000000-0005-0000-0000-000031030000}"/>
    <cellStyle name="Total" xfId="686" builtinId="25" customBuiltin="1"/>
    <cellStyle name="Total 2" xfId="590" xr:uid="{00000000-0005-0000-0000-000033030000}"/>
    <cellStyle name="Warning Text" xfId="684" builtinId="11" customBuiltin="1"/>
    <cellStyle name="Warning Text 2" xfId="591" xr:uid="{00000000-0005-0000-0000-000035030000}"/>
    <cellStyle name="표준 2" xfId="592" xr:uid="{00000000-0005-0000-0000-000036030000}"/>
    <cellStyle name="一般 7" xfId="593" xr:uid="{00000000-0005-0000-0000-000037030000}"/>
    <cellStyle name="標準 2" xfId="594" xr:uid="{00000000-0005-0000-0000-000038030000}"/>
    <cellStyle name="標準 2 2" xfId="595" xr:uid="{00000000-0005-0000-0000-000039030000}"/>
    <cellStyle name="標準 2 3" xfId="596" xr:uid="{00000000-0005-0000-0000-00003A030000}"/>
  </cellStyles>
  <dxfs count="10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3</xdr:row>
      <xdr:rowOff>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6"/>
  <sheetViews>
    <sheetView showGridLines="0" zoomScale="80" zoomScaleNormal="80" workbookViewId="0"/>
  </sheetViews>
  <sheetFormatPr defaultColWidth="8.875" defaultRowHeight="12.75"/>
  <cols>
    <col min="1" max="1" width="143" style="230" customWidth="1"/>
    <col min="2" max="2" width="34.875" style="230" customWidth="1"/>
    <col min="3" max="3" width="8.875" style="230" customWidth="1"/>
    <col min="4" max="16384" width="8.875" style="230"/>
  </cols>
  <sheetData>
    <row r="1" spans="1:2" ht="104.1"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6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649999999999999"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4999999999999"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899999999999999"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650000000000006"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149999999999999"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6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1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30">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7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6" type="noConversion"/>
  <hyperlinks>
    <hyperlink ref="A75"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9" workbookViewId="0">
      <selection activeCell="B250" sqref="B250"/>
    </sheetView>
  </sheetViews>
  <sheetFormatPr defaultColWidth="8.75" defaultRowHeight="12.75"/>
  <cols>
    <col min="1" max="1" width="20.5" style="66" customWidth="1"/>
    <col min="2" max="2" width="57.125" style="66" customWidth="1"/>
    <col min="3" max="16384" width="8.7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xmlns:xlrd2="http://schemas.microsoft.com/office/spreadsheetml/2017/richdata2"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workbookViewId="0">
      <selection activeCell="A2" sqref="A2"/>
    </sheetView>
  </sheetViews>
  <sheetFormatPr defaultRowHeight="12.75"/>
  <cols>
    <col min="2" max="2" width="27.37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xr:uid="{00000000-0009-0000-0000-00000A000000}"/>
  <customSheetViews>
    <customSheetView guid="{C59130F4-2E03-5E48-94CE-6E4A0484DB9E}" showAutoFilter="1">
      <selection activeCell="C1" sqref="C1:D65536"/>
      <pageMargins left="0.75" right="0.75" top="1" bottom="1" header="0.3" footer="0.3"/>
      <pageSetup orientation="portrait"/>
      <headerFooter alignWithMargins="0"/>
      <autoFilter ref="B1:C1" xr:uid="{D6A67D8B-A795-4EED-B162-F1BC9E5E3258}"/>
    </customSheetView>
    <customSheetView guid="{4BDF1A28-30D5-449D-B20E-D6C97EF9FAE1}" showAutoFilter="1">
      <selection activeCell="C1" sqref="C1:D65536"/>
      <pageMargins left="0.75" right="0.75" top="1" bottom="1" header="0.3" footer="0.3"/>
      <pageSetup orientation="portrait"/>
      <autoFilter ref="B1:C1" xr:uid="{70E2A1B9-686F-4730-835B-2F39A247742F}"/>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zoomScale="80" zoomScaleNormal="80" workbookViewId="0">
      <pane xSplit="1" ySplit="11" topLeftCell="B13" activePane="bottomRight" state="frozen"/>
      <selection activeCell="B24" sqref="B24:J24"/>
      <selection pane="topRight" activeCell="B24" sqref="B24:J24"/>
      <selection pane="bottomLeft" activeCell="B24" sqref="B24:J24"/>
      <selection pane="bottomRight" activeCell="B18" sqref="B18"/>
    </sheetView>
  </sheetViews>
  <sheetFormatPr defaultColWidth="11" defaultRowHeight="12.75"/>
  <cols>
    <col min="1" max="1" width="0.875" style="102" customWidth="1"/>
    <col min="2" max="2" width="10.125" style="102" customWidth="1"/>
    <col min="3" max="3" width="11.5" style="102" customWidth="1"/>
    <col min="4" max="4" width="17.125" style="190" customWidth="1"/>
    <col min="5" max="5" width="42.25" style="102" customWidth="1"/>
    <col min="6" max="6" width="53.25" style="102" customWidth="1"/>
    <col min="7" max="7" width="0.875" style="102" customWidth="1"/>
    <col min="8" max="16384" width="11" style="102"/>
  </cols>
  <sheetData>
    <row r="1" spans="1:7" ht="13.5" thickTop="1">
      <c r="A1" s="4"/>
      <c r="B1" s="5"/>
      <c r="C1" s="5"/>
      <c r="D1" s="185"/>
      <c r="E1" s="5"/>
      <c r="F1" s="5"/>
      <c r="G1" s="6"/>
    </row>
    <row r="2" spans="1:7">
      <c r="A2" s="350"/>
      <c r="B2" s="31" t="s">
        <v>461</v>
      </c>
      <c r="C2" s="30"/>
      <c r="D2" s="186"/>
      <c r="E2" s="238"/>
      <c r="F2" s="30"/>
      <c r="G2" s="28"/>
    </row>
    <row r="3" spans="1:7">
      <c r="A3" s="350"/>
      <c r="B3" s="3" t="s">
        <v>12504</v>
      </c>
      <c r="C3" s="2"/>
      <c r="D3" s="187"/>
      <c r="E3" s="238"/>
      <c r="F3" s="2"/>
      <c r="G3" s="28"/>
    </row>
    <row r="4" spans="1:7" ht="15">
      <c r="A4" s="350"/>
      <c r="B4" s="239" t="s">
        <v>463</v>
      </c>
      <c r="C4" s="240"/>
      <c r="D4" s="241"/>
      <c r="E4" s="238"/>
      <c r="F4" s="240"/>
      <c r="G4" s="28"/>
    </row>
    <row r="5" spans="1:7">
      <c r="A5" s="350"/>
      <c r="B5" s="252" t="s">
        <v>567</v>
      </c>
      <c r="C5" s="242"/>
      <c r="D5" s="243"/>
      <c r="E5" s="238"/>
      <c r="F5" s="242"/>
      <c r="G5" s="28"/>
    </row>
    <row r="6" spans="1:7">
      <c r="A6" s="350"/>
      <c r="B6" s="3"/>
      <c r="C6" s="3"/>
      <c r="D6" s="188"/>
      <c r="E6" s="3"/>
      <c r="F6" s="3"/>
      <c r="G6" s="28"/>
    </row>
    <row r="7" spans="1:7">
      <c r="A7" s="350"/>
      <c r="B7" s="3"/>
      <c r="C7" s="3"/>
      <c r="D7" s="188"/>
      <c r="E7" s="3"/>
      <c r="F7" s="3"/>
      <c r="G7" s="28"/>
    </row>
    <row r="8" spans="1:7">
      <c r="A8" s="350"/>
      <c r="B8" s="3"/>
      <c r="C8" s="3"/>
      <c r="D8" s="188"/>
      <c r="E8" s="3"/>
      <c r="F8" s="3"/>
      <c r="G8" s="28"/>
    </row>
    <row r="9" spans="1:7" ht="20.100000000000001" customHeight="1">
      <c r="A9" s="350"/>
      <c r="B9" s="353" t="s">
        <v>464</v>
      </c>
      <c r="C9" s="353"/>
      <c r="D9" s="353"/>
      <c r="E9" s="353"/>
      <c r="F9" s="353"/>
      <c r="G9" s="28"/>
    </row>
    <row r="10" spans="1:7" ht="27" customHeight="1">
      <c r="A10" s="350"/>
      <c r="B10" s="354" t="s">
        <v>12505</v>
      </c>
      <c r="C10" s="354"/>
      <c r="D10" s="354"/>
      <c r="E10" s="354"/>
      <c r="F10" s="354"/>
      <c r="G10" s="28"/>
    </row>
    <row r="11" spans="1:7" ht="82.5" customHeight="1">
      <c r="A11" s="350"/>
      <c r="B11" s="355"/>
      <c r="C11" s="355"/>
      <c r="D11" s="355"/>
      <c r="E11" s="355"/>
      <c r="F11" s="355"/>
      <c r="G11" s="28"/>
    </row>
    <row r="12" spans="1:7" ht="22.5">
      <c r="A12" s="350"/>
      <c r="B12" s="224" t="s">
        <v>462</v>
      </c>
      <c r="C12" s="225" t="s">
        <v>465</v>
      </c>
      <c r="D12" s="226" t="s">
        <v>466</v>
      </c>
      <c r="E12" s="225" t="s">
        <v>417</v>
      </c>
      <c r="F12" s="225" t="s">
        <v>418</v>
      </c>
      <c r="G12" s="28"/>
    </row>
    <row r="13" spans="1:7">
      <c r="A13" s="350"/>
      <c r="B13" s="227">
        <v>1</v>
      </c>
      <c r="C13" s="228" t="s">
        <v>11911</v>
      </c>
      <c r="D13" s="251">
        <v>43160</v>
      </c>
      <c r="E13" s="229" t="s">
        <v>12503</v>
      </c>
      <c r="F13" s="264"/>
      <c r="G13" s="28"/>
    </row>
    <row r="14" spans="1:7" ht="67.5">
      <c r="A14" s="350"/>
      <c r="B14" s="227">
        <v>1.1000000000000001</v>
      </c>
      <c r="C14" s="228" t="s">
        <v>11911</v>
      </c>
      <c r="D14" s="251">
        <v>43455</v>
      </c>
      <c r="E14" s="229" t="s">
        <v>12726</v>
      </c>
      <c r="F14" s="229" t="s">
        <v>12507</v>
      </c>
      <c r="G14" s="28"/>
    </row>
    <row r="15" spans="1:7" ht="67.5">
      <c r="A15" s="350"/>
      <c r="B15" s="227">
        <v>2</v>
      </c>
      <c r="C15" s="228" t="s">
        <v>11911</v>
      </c>
      <c r="D15" s="251">
        <v>43768</v>
      </c>
      <c r="E15" s="229" t="s">
        <v>12804</v>
      </c>
      <c r="F15" s="229" t="s">
        <v>12805</v>
      </c>
      <c r="G15" s="28"/>
    </row>
    <row r="16" spans="1:7" ht="56.25">
      <c r="A16" s="350"/>
      <c r="B16" s="316">
        <v>2.1</v>
      </c>
      <c r="C16" s="317" t="s">
        <v>11911</v>
      </c>
      <c r="D16" s="318">
        <v>43964</v>
      </c>
      <c r="E16" s="319" t="s">
        <v>13794</v>
      </c>
      <c r="F16" s="319" t="s">
        <v>13795</v>
      </c>
      <c r="G16" s="28"/>
    </row>
    <row r="17" spans="1:7" ht="56.25">
      <c r="A17" s="350"/>
      <c r="B17" s="316">
        <v>2.11</v>
      </c>
      <c r="C17" s="317" t="s">
        <v>11911</v>
      </c>
      <c r="D17" s="318">
        <v>43970</v>
      </c>
      <c r="E17" s="319" t="s">
        <v>13874</v>
      </c>
      <c r="F17" s="319" t="s">
        <v>13795</v>
      </c>
      <c r="G17" s="28"/>
    </row>
    <row r="18" spans="1:7" ht="67.5">
      <c r="A18" s="350"/>
      <c r="B18" s="316">
        <v>2.2000000000000002</v>
      </c>
      <c r="C18" s="317" t="s">
        <v>11911</v>
      </c>
      <c r="D18" s="318">
        <v>44132</v>
      </c>
      <c r="E18" s="319" t="s">
        <v>13884</v>
      </c>
      <c r="F18" s="319" t="s">
        <v>13885</v>
      </c>
      <c r="G18" s="28"/>
    </row>
    <row r="19" spans="1:7" ht="13.5" thickBot="1">
      <c r="A19" s="351"/>
      <c r="B19" s="352" t="str">
        <f ca="1">OFFSET(L!$C$1,MATCH("General"&amp;"Cpy",L!$A:$A,0)-1,SL,,)</f>
        <v>© 2020 Responsible Minerals Initiative. All rights reserved.</v>
      </c>
      <c r="C19" s="352"/>
      <c r="D19" s="352"/>
      <c r="E19" s="352"/>
      <c r="F19" s="352"/>
      <c r="G19" s="29"/>
    </row>
    <row r="20" spans="1:7" ht="13.5"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zoomScale="80" zoomScaleNormal="80" workbookViewId="0">
      <pane ySplit="2" topLeftCell="A3" activePane="bottomLeft" state="frozen"/>
      <selection activeCell="B24" sqref="B24:J24"/>
      <selection pane="bottomLeft" sqref="A1:D1"/>
    </sheetView>
  </sheetViews>
  <sheetFormatPr defaultColWidth="8.875" defaultRowHeight="12.75"/>
  <cols>
    <col min="1" max="1" width="1.75" style="230" customWidth="1"/>
    <col min="2" max="2" width="35.5" style="230" customWidth="1"/>
    <col min="3" max="3" width="105.5" style="230" customWidth="1"/>
    <col min="4" max="5" width="1.75" style="230" customWidth="1"/>
    <col min="6" max="6" width="52" style="230" customWidth="1"/>
    <col min="7" max="7" width="4.875" style="230" customWidth="1"/>
    <col min="8" max="16384" width="8.875" style="230"/>
  </cols>
  <sheetData>
    <row r="1" spans="1:8" ht="90.6" customHeight="1" thickTop="1">
      <c r="A1" s="356"/>
      <c r="B1" s="357"/>
      <c r="C1" s="357"/>
      <c r="D1" s="358"/>
    </row>
    <row r="2" spans="1:8" ht="15">
      <c r="A2" s="231"/>
      <c r="B2" s="232" t="str">
        <f ca="1">OFFSET(L!$C$1,MATCH("Definitions"&amp;ADDRESS(ROW(),COLUMN(),4),L!$A:$A,0)-1,SL,,)</f>
        <v>ITEM</v>
      </c>
      <c r="C2" s="232" t="str">
        <f ca="1">OFFSET(L!$C$1,MATCH("Definitions"&amp;ADDRESS(ROW(),COLUMN(),4),L!$A:$A,0)-1,SL,,)</f>
        <v>DEFINITION</v>
      </c>
      <c r="D2" s="360"/>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60"/>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60"/>
      <c r="E4" s="234" t="s">
        <v>746</v>
      </c>
    </row>
    <row r="5" spans="1:8" ht="124.1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60"/>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60"/>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60"/>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60"/>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60"/>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60"/>
      <c r="E10" s="234" t="s">
        <v>745</v>
      </c>
      <c r="H10" s="230">
        <v>14</v>
      </c>
    </row>
    <row r="11" spans="1:8" ht="120">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60"/>
      <c r="E11" s="234" t="s">
        <v>745</v>
      </c>
    </row>
    <row r="12" spans="1:8" ht="45">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60"/>
      <c r="E12" s="234"/>
    </row>
    <row r="13" spans="1:8" ht="75">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60"/>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60"/>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60"/>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60"/>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60"/>
      <c r="E17" s="234"/>
    </row>
    <row r="18" spans="1:5" ht="150">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60"/>
      <c r="E18" s="234" t="s">
        <v>745</v>
      </c>
    </row>
    <row r="19" spans="1:5" ht="67.150000000000006"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60"/>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60"/>
      <c r="E20" s="234"/>
    </row>
    <row r="21" spans="1:5" ht="15">
      <c r="A21" s="231"/>
      <c r="B21" s="359" t="str">
        <f ca="1">OFFSET(L!$C$1,MATCH("General"&amp;"Cpy",L!$A:$A,0)-1,SL,,)</f>
        <v>© 2020 Responsible Minerals Initiative. All rights reserved.</v>
      </c>
      <c r="C21" s="359"/>
      <c r="D21" s="360"/>
      <c r="E21" s="234"/>
    </row>
    <row r="22" spans="1:5" ht="13.5" thickBot="1">
      <c r="A22" s="235"/>
      <c r="B22" s="236"/>
      <c r="C22" s="236"/>
      <c r="D22" s="361"/>
    </row>
    <row r="23" spans="1:5" ht="13.5" thickTop="1"/>
  </sheetData>
  <sheetProtection algorithmName="SHA-512" hashValue="FVJijbE7fQlvPQ1p8FU5+HNCHf0tIAjbETp6E2gwPUHao4gidQIccVp1OB/vjmvbQL2C8ZVyzx4GEgpeZVnbtw==" saltValue="3ljwcht45zkh3O8XVlG9kA==" spinCount="100000" sheet="1"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abSelected="1" topLeftCell="B26" zoomScale="80" zoomScaleNormal="80" workbookViewId="0">
      <selection activeCell="D71" sqref="D71:E71"/>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81"/>
      <c r="B1" s="382"/>
      <c r="C1" s="382"/>
      <c r="D1" s="382"/>
      <c r="E1" s="382"/>
      <c r="F1" s="382"/>
      <c r="G1" s="382"/>
      <c r="H1" s="382"/>
      <c r="I1" s="382"/>
      <c r="J1" s="382"/>
      <c r="K1" s="383"/>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384" t="str">
        <f ca="1">OFFSET(L!$C$1,MATCH("Declaration"&amp;ADDRESS(ROW(),COLUMN(),4),L!$A:$A,0)-1,SL,,)</f>
        <v>Cobalt Reporting Template (CRT)</v>
      </c>
      <c r="E2" s="385"/>
      <c r="F2" s="385"/>
      <c r="G2" s="385"/>
      <c r="H2" s="385"/>
      <c r="I2" s="385"/>
      <c r="J2" s="386"/>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366"/>
      <c r="F3" s="367"/>
      <c r="G3" s="367"/>
      <c r="H3" s="367"/>
      <c r="I3" s="367"/>
      <c r="J3" s="253" t="s">
        <v>13887</v>
      </c>
      <c r="K3" s="35"/>
      <c r="L3" s="120"/>
      <c r="M3" s="111"/>
      <c r="N3" s="111"/>
      <c r="O3" s="112"/>
      <c r="P3" s="125">
        <f>MATCH($D$3,LN,0)</f>
        <v>1</v>
      </c>
    </row>
    <row r="4" spans="1:34" ht="15.75">
      <c r="A4" s="33"/>
      <c r="B4" s="390" t="str">
        <f ca="1">OFFSET(L!$C$1,MATCH("Declaration"&amp;ADDRESS(ROW(),COLUMN(),4),L!$A:$A,0)-1,SL,,)</f>
        <v>The purpose of this document is to collect sourcing information on cobalt.</v>
      </c>
      <c r="C4" s="390"/>
      <c r="D4" s="390"/>
      <c r="E4" s="390"/>
      <c r="F4" s="390"/>
      <c r="G4" s="390"/>
      <c r="H4" s="390"/>
      <c r="I4" s="391" t="str">
        <f ca="1">OFFSET(L!$C$1,MATCH("Declaration"&amp;ADDRESS(ROW(),COLUMN(),4),L!$A:$A,0)-1,SL,,)</f>
        <v>Link to Terms &amp; Conditions</v>
      </c>
      <c r="J4" s="391"/>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C</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90" t="str">
        <f ca="1">OFFSET(L!$C$1,MATCH("Declaration"&amp;ADDRESS(ROW(),COLUMN(),4),L!$A:$A,0)-1,SL,,)</f>
        <v>Mandatory fields are noted with an asterisk (*).  Consult the instructions tab for guidance on how to answer each question.</v>
      </c>
      <c r="C6" s="390"/>
      <c r="D6" s="390"/>
      <c r="E6" s="390"/>
      <c r="F6" s="390"/>
      <c r="G6" s="390"/>
      <c r="H6" s="390"/>
      <c r="I6" s="390"/>
      <c r="J6" s="390"/>
      <c r="K6" s="35"/>
      <c r="L6" s="122" t="s">
        <v>332</v>
      </c>
      <c r="M6" s="111"/>
      <c r="N6" s="111"/>
      <c r="O6" s="112"/>
      <c r="P6" s="7"/>
      <c r="Q6" s="7"/>
      <c r="R6" s="7"/>
      <c r="S6" s="7"/>
      <c r="T6" s="7"/>
      <c r="U6" s="7"/>
      <c r="V6" s="7"/>
      <c r="W6" s="7"/>
      <c r="X6" s="7"/>
      <c r="Y6" s="7"/>
      <c r="Z6" s="7"/>
      <c r="AA6" s="7"/>
      <c r="AB6" s="7"/>
      <c r="AC6" s="7"/>
      <c r="AD6" s="7"/>
      <c r="AE6" s="7"/>
      <c r="AF6" s="7"/>
      <c r="AG6" s="7"/>
      <c r="AH6" s="7"/>
    </row>
    <row r="7" spans="1:34" ht="15.75">
      <c r="A7" s="33"/>
      <c r="B7" s="392" t="str">
        <f ca="1">OFFSET(L!$C$1,MATCH("Declaration"&amp;ADDRESS(ROW(),COLUMN(),4),L!$A:$A,0)-1,SL,,)</f>
        <v>Company Information</v>
      </c>
      <c r="C7" s="392"/>
      <c r="D7" s="392"/>
      <c r="E7" s="392"/>
      <c r="F7" s="392"/>
      <c r="G7" s="392"/>
      <c r="H7" s="392"/>
      <c r="I7" s="392"/>
      <c r="J7" s="392"/>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387" t="s">
        <v>14060</v>
      </c>
      <c r="E8" s="388"/>
      <c r="F8" s="388"/>
      <c r="G8" s="388"/>
      <c r="H8" s="388"/>
      <c r="I8" s="388"/>
      <c r="J8" s="389"/>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407" t="s">
        <v>12508</v>
      </c>
      <c r="E9" s="408"/>
      <c r="F9" s="408"/>
      <c r="G9" s="409"/>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393" t="str">
        <f ca="1">OFFSET(L!$C$1,MATCH("Declaration"&amp;ADDRESS(ROW(),COLUMN(),4)&amp;LEFT($D$9,1),L!$A:$A,0)-1,SL,,)</f>
        <v>Description of Scope: (*)</v>
      </c>
      <c r="C10" s="132"/>
      <c r="D10" s="431" t="s">
        <v>14061</v>
      </c>
      <c r="E10" s="432"/>
      <c r="F10" s="432"/>
      <c r="G10" s="432"/>
      <c r="H10" s="432"/>
      <c r="I10" s="432"/>
      <c r="J10" s="433"/>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394"/>
      <c r="C11" s="132"/>
      <c r="D11" s="395" t="str">
        <f ca="1">IF(D9=Q9,OFFSET(L!$C$1,MATCH("Declaration"&amp;ADDRESS(ROW(),COLUMN(),4),L!$A:$A,0)-1,SL,,),"")</f>
        <v/>
      </c>
      <c r="E11" s="396"/>
      <c r="F11" s="396"/>
      <c r="G11" s="396"/>
      <c r="H11" s="396"/>
      <c r="I11" s="396"/>
      <c r="J11" s="397"/>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78"/>
      <c r="E12" s="376"/>
      <c r="F12" s="376"/>
      <c r="G12" s="376"/>
      <c r="H12" s="376"/>
      <c r="I12" s="376"/>
      <c r="J12" s="377"/>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78"/>
      <c r="E13" s="376"/>
      <c r="F13" s="376"/>
      <c r="G13" s="376"/>
      <c r="H13" s="376"/>
      <c r="I13" s="376"/>
      <c r="J13" s="377"/>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78"/>
      <c r="E14" s="376"/>
      <c r="F14" s="376"/>
      <c r="G14" s="376"/>
      <c r="H14" s="376"/>
      <c r="I14" s="376"/>
      <c r="J14" s="377"/>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434" t="s">
        <v>14062</v>
      </c>
      <c r="E15" s="435"/>
      <c r="F15" s="435"/>
      <c r="G15" s="435"/>
      <c r="H15" s="435"/>
      <c r="I15" s="435"/>
      <c r="J15" s="436"/>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437" t="s">
        <v>14063</v>
      </c>
      <c r="E16" s="435"/>
      <c r="F16" s="435"/>
      <c r="G16" s="435"/>
      <c r="H16" s="435"/>
      <c r="I16" s="435"/>
      <c r="J16" s="436"/>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434" t="s">
        <v>14064</v>
      </c>
      <c r="E17" s="435"/>
      <c r="F17" s="435"/>
      <c r="G17" s="435"/>
      <c r="H17" s="435"/>
      <c r="I17" s="435"/>
      <c r="J17" s="436"/>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434" t="s">
        <v>14062</v>
      </c>
      <c r="E18" s="435"/>
      <c r="F18" s="435"/>
      <c r="G18" s="435"/>
      <c r="H18" s="435"/>
      <c r="I18" s="435"/>
      <c r="J18" s="436"/>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434" t="s">
        <v>14065</v>
      </c>
      <c r="E19" s="435"/>
      <c r="F19" s="435"/>
      <c r="G19" s="435"/>
      <c r="H19" s="435"/>
      <c r="I19" s="435"/>
      <c r="J19" s="436"/>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437" t="s">
        <v>14063</v>
      </c>
      <c r="E20" s="435"/>
      <c r="F20" s="435"/>
      <c r="G20" s="435"/>
      <c r="H20" s="435"/>
      <c r="I20" s="435"/>
      <c r="J20" s="436"/>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v>
      </c>
      <c r="C21" s="144"/>
      <c r="D21" s="434" t="s">
        <v>14064</v>
      </c>
      <c r="E21" s="435"/>
      <c r="F21" s="435"/>
      <c r="G21" s="435"/>
      <c r="H21" s="435"/>
      <c r="I21" s="435"/>
      <c r="J21" s="436"/>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410">
        <v>44421</v>
      </c>
      <c r="E22" s="411"/>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406"/>
      <c r="E23" s="406"/>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362" t="str">
        <f ca="1">OFFSET(L!$C$1,MATCH("Declaration"&amp;ADDRESS(ROW(),COLUMN(),4),L!$A:$A,0)-1,SL,,)</f>
        <v>Answer the following questions 1 - 6 based on the declaration scope indicated above</v>
      </c>
      <c r="C24" s="362"/>
      <c r="D24" s="362"/>
      <c r="E24" s="362"/>
      <c r="F24" s="362"/>
      <c r="G24" s="362"/>
      <c r="H24" s="362"/>
      <c r="I24" s="362"/>
      <c r="J24" s="362"/>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403" t="str">
        <f ca="1">OFFSET(L!$C$1,MATCH("Declaration"&amp;ADDRESS(ROW(),COLUMN(),4),L!$A:$A,0)-1,SL,,)</f>
        <v>Answer</v>
      </c>
      <c r="E25" s="403"/>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74" t="s">
        <v>372</v>
      </c>
      <c r="E26" s="375"/>
      <c r="F26" s="10"/>
      <c r="G26" s="363"/>
      <c r="H26" s="364"/>
      <c r="I26" s="364"/>
      <c r="J26" s="365"/>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68" t="s">
        <v>372</v>
      </c>
      <c r="E27" s="369"/>
      <c r="F27" s="10"/>
      <c r="G27" s="363"/>
      <c r="H27" s="364"/>
      <c r="I27" s="364"/>
      <c r="J27" s="365"/>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68" t="s">
        <v>372</v>
      </c>
      <c r="E28" s="369"/>
      <c r="F28" s="10"/>
      <c r="G28" s="363"/>
      <c r="H28" s="364"/>
      <c r="I28" s="364"/>
      <c r="J28" s="365"/>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68" t="s">
        <v>372</v>
      </c>
      <c r="E29" s="369"/>
      <c r="F29" s="10"/>
      <c r="G29" s="363"/>
      <c r="H29" s="364"/>
      <c r="I29" s="364"/>
      <c r="J29" s="365"/>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Do any of the smelters in your supply chain source the cobalt from a Conflict-Affected and High-Risk area? (OECD Due Diligence Guidance, see definitions tab) </v>
      </c>
      <c r="C31" s="8"/>
      <c r="D31" s="380" t="str">
        <f ca="1">D25</f>
        <v>Answer</v>
      </c>
      <c r="E31" s="380"/>
      <c r="F31" s="16"/>
      <c r="G31" s="43" t="str">
        <f ca="1">G25</f>
        <v>Comments</v>
      </c>
      <c r="H31" s="405"/>
      <c r="I31" s="405"/>
      <c r="J31" s="405"/>
      <c r="K31" s="35"/>
      <c r="L31" s="117" t="s">
        <v>692</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74"/>
      <c r="E32" s="375"/>
      <c r="F32" s="46"/>
      <c r="G32" s="363"/>
      <c r="H32" s="364"/>
      <c r="I32" s="364"/>
      <c r="J32" s="365"/>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68"/>
      <c r="E33" s="369"/>
      <c r="F33" s="46"/>
      <c r="G33" s="363"/>
      <c r="H33" s="364"/>
      <c r="I33" s="364"/>
      <c r="J33" s="365"/>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74"/>
      <c r="E34" s="375"/>
      <c r="F34" s="46"/>
      <c r="G34" s="363"/>
      <c r="H34" s="364"/>
      <c r="I34" s="364"/>
      <c r="J34" s="365"/>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74"/>
      <c r="E35" s="375"/>
      <c r="F35" s="46"/>
      <c r="G35" s="363"/>
      <c r="H35" s="364"/>
      <c r="I35" s="364"/>
      <c r="J35" s="365"/>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 customHeight="1">
      <c r="A37" s="40"/>
      <c r="B37" s="43" t="str">
        <f ca="1">OFFSET(L!$C$1,MATCH("Declaration"&amp;ADDRESS(ROW(),COLUMN(),4),L!$A:$A,0)-1,SL,,)&amp;Q31</f>
        <v xml:space="preserve">3) Does 100 percent of the cobalt originate from recycled or scrap sources? </v>
      </c>
      <c r="C37" s="8"/>
      <c r="D37" s="380" t="str">
        <f ca="1">D25</f>
        <v>Answer</v>
      </c>
      <c r="E37" s="380"/>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74"/>
      <c r="E38" s="375"/>
      <c r="F38" s="46"/>
      <c r="G38" s="363"/>
      <c r="H38" s="364"/>
      <c r="I38" s="364"/>
      <c r="J38" s="365"/>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68"/>
      <c r="E39" s="369"/>
      <c r="F39" s="46"/>
      <c r="G39" s="363"/>
      <c r="H39" s="364"/>
      <c r="I39" s="364"/>
      <c r="J39" s="365"/>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68"/>
      <c r="E40" s="369"/>
      <c r="F40" s="46"/>
      <c r="G40" s="363"/>
      <c r="H40" s="364"/>
      <c r="I40" s="364"/>
      <c r="J40" s="365"/>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68"/>
      <c r="E41" s="369"/>
      <c r="F41" s="46"/>
      <c r="G41" s="363"/>
      <c r="H41" s="364"/>
      <c r="I41" s="364"/>
      <c r="J41" s="365"/>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80" t="str">
        <f ca="1">D25</f>
        <v>Answer</v>
      </c>
      <c r="E43" s="380"/>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372"/>
      <c r="E44" s="373"/>
      <c r="F44" s="46"/>
      <c r="G44" s="363"/>
      <c r="H44" s="364"/>
      <c r="I44" s="364"/>
      <c r="J44" s="365"/>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70"/>
      <c r="E45" s="371"/>
      <c r="F45" s="46"/>
      <c r="G45" s="363"/>
      <c r="H45" s="364"/>
      <c r="I45" s="364"/>
      <c r="J45" s="365"/>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70"/>
      <c r="E46" s="371"/>
      <c r="F46" s="46"/>
      <c r="G46" s="363"/>
      <c r="H46" s="364"/>
      <c r="I46" s="364"/>
      <c r="J46" s="365"/>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70"/>
      <c r="E47" s="371"/>
      <c r="F47" s="46"/>
      <c r="G47" s="363"/>
      <c r="H47" s="364"/>
      <c r="I47" s="364"/>
      <c r="J47" s="365"/>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 xml:space="preserve">5) Have you identified all of the smelters supplying the cobalt to your supply chain? </v>
      </c>
      <c r="C49" s="8"/>
      <c r="D49" s="380" t="str">
        <f ca="1">D25</f>
        <v>Answer</v>
      </c>
      <c r="E49" s="380"/>
      <c r="F49" s="16"/>
      <c r="G49" s="43" t="str">
        <f ca="1">G25</f>
        <v>Comments</v>
      </c>
      <c r="H49" s="379"/>
      <c r="I49" s="379"/>
      <c r="J49" s="379"/>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398"/>
      <c r="E50" s="399"/>
      <c r="F50" s="46"/>
      <c r="G50" s="363"/>
      <c r="H50" s="364"/>
      <c r="I50" s="364"/>
      <c r="J50" s="365"/>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68"/>
      <c r="E51" s="369"/>
      <c r="F51" s="46"/>
      <c r="G51" s="363"/>
      <c r="H51" s="364"/>
      <c r="I51" s="364"/>
      <c r="J51" s="365"/>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68"/>
      <c r="E52" s="369"/>
      <c r="F52" s="46"/>
      <c r="G52" s="363"/>
      <c r="H52" s="364"/>
      <c r="I52" s="364"/>
      <c r="J52" s="365"/>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68"/>
      <c r="E53" s="369"/>
      <c r="F53" s="46"/>
      <c r="G53" s="363"/>
      <c r="H53" s="364"/>
      <c r="I53" s="364"/>
      <c r="J53" s="365"/>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 xml:space="preserve">6) Has all applicable smelter information received by your company been reported in this declaration? </v>
      </c>
      <c r="C55" s="8"/>
      <c r="D55" s="380" t="str">
        <f ca="1">D25</f>
        <v>Answer</v>
      </c>
      <c r="E55" s="380"/>
      <c r="F55" s="16"/>
      <c r="G55" s="43" t="str">
        <f ca="1">G25</f>
        <v>Comments</v>
      </c>
      <c r="H55" s="379" t="str">
        <f>IF(Q63="(*)","Click here to enter smelter names","")</f>
        <v/>
      </c>
      <c r="I55" s="379"/>
      <c r="J55" s="379"/>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74"/>
      <c r="E56" s="375"/>
      <c r="F56" s="47"/>
      <c r="G56" s="363"/>
      <c r="H56" s="364"/>
      <c r="I56" s="364"/>
      <c r="J56" s="365"/>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68"/>
      <c r="E57" s="369"/>
      <c r="F57" s="47"/>
      <c r="G57" s="363"/>
      <c r="H57" s="364"/>
      <c r="I57" s="364"/>
      <c r="J57" s="365"/>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68"/>
      <c r="E58" s="369"/>
      <c r="F58" s="47"/>
      <c r="G58" s="363"/>
      <c r="H58" s="364"/>
      <c r="I58" s="364"/>
      <c r="J58" s="365"/>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68"/>
      <c r="E59" s="369"/>
      <c r="F59" s="49"/>
      <c r="G59" s="363"/>
      <c r="H59" s="364"/>
      <c r="I59" s="364"/>
      <c r="J59" s="365"/>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415" t="str">
        <f ca="1">OFFSET(L!$C$1,MATCH("Declaration"&amp;ADDRESS(ROW(),COLUMN(),4),L!$A:$A,0)-1,SL,,)</f>
        <v>Answer the Following Questions at a Company Level</v>
      </c>
      <c r="C61" s="415"/>
      <c r="D61" s="415"/>
      <c r="E61" s="415"/>
      <c r="F61" s="415"/>
      <c r="G61" s="415"/>
      <c r="H61" s="415"/>
      <c r="I61" s="415"/>
      <c r="J61" s="415"/>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403" t="str">
        <f ca="1">D25</f>
        <v>Answer</v>
      </c>
      <c r="E62" s="403"/>
      <c r="F62" s="52"/>
      <c r="G62" s="403" t="str">
        <f ca="1">G25</f>
        <v>Comments</v>
      </c>
      <c r="H62" s="403" t="e">
        <f>HLOOKUP(SL,LT,$O62,0)</f>
        <v>#NAME?</v>
      </c>
      <c r="I62" s="403"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74" t="s">
        <v>372</v>
      </c>
      <c r="E63" s="375"/>
      <c r="F63" s="56"/>
      <c r="G63" s="363"/>
      <c r="H63" s="364"/>
      <c r="I63" s="364"/>
      <c r="J63" s="365"/>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404"/>
      <c r="H64" s="404"/>
      <c r="I64" s="404"/>
      <c r="J64" s="404"/>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 xml:space="preserve">B. Does your policy cover, at a minimum, all risks in the OECD Due Diligence Guidance Annex II Model Policy, as well as the worst forms of child labor? </v>
      </c>
      <c r="C65" s="56"/>
      <c r="D65" s="374" t="s">
        <v>372</v>
      </c>
      <c r="E65" s="375"/>
      <c r="F65" s="56"/>
      <c r="G65" s="400"/>
      <c r="H65" s="401"/>
      <c r="I65" s="401"/>
      <c r="J65" s="402"/>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74" t="s">
        <v>371</v>
      </c>
      <c r="E67" s="375"/>
      <c r="F67" s="56"/>
      <c r="G67" s="363"/>
      <c r="H67" s="364"/>
      <c r="I67" s="364"/>
      <c r="J67" s="365"/>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 customHeight="1">
      <c r="A69" s="40"/>
      <c r="B69" s="55" t="str">
        <f ca="1">OFFSET(L!$C$1,MATCH("Declaration"&amp;ADDRESS(ROW(),COLUMN(),4),L!$A:$A,0)-1,SL,,)&amp;P32</f>
        <v xml:space="preserve">D. Do you require suppliers to exercise due diligence over the cobalt supply chain in accordance with the OECD Due Diligence Guidance? </v>
      </c>
      <c r="C69" s="56"/>
      <c r="D69" s="374" t="s">
        <v>372</v>
      </c>
      <c r="E69" s="375"/>
      <c r="F69" s="56"/>
      <c r="G69" s="363"/>
      <c r="H69" s="364"/>
      <c r="I69" s="364"/>
      <c r="J69" s="365"/>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Do you require your direct suppliers to source cobalt from smelters whose due diligence practices have been validated by an independent third party audit program? </v>
      </c>
      <c r="C71" s="56"/>
      <c r="D71" s="374" t="s">
        <v>372</v>
      </c>
      <c r="E71" s="375"/>
      <c r="F71" s="56"/>
      <c r="G71" s="363"/>
      <c r="H71" s="364"/>
      <c r="I71" s="364"/>
      <c r="J71" s="365"/>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6"/>
      <c r="D73" s="416" t="s">
        <v>372</v>
      </c>
      <c r="E73" s="417"/>
      <c r="F73" s="56"/>
      <c r="G73" s="363"/>
      <c r="H73" s="364"/>
      <c r="I73" s="364"/>
      <c r="J73" s="365"/>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75">
      <c r="A74" s="40"/>
      <c r="B74" s="60"/>
      <c r="C74" s="10"/>
      <c r="D74" s="1"/>
      <c r="E74" s="1"/>
      <c r="F74" s="11"/>
      <c r="G74" s="404"/>
      <c r="H74" s="404"/>
      <c r="I74" s="404"/>
      <c r="J74" s="404"/>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 customHeight="1">
      <c r="A75" s="40"/>
      <c r="B75" s="55" t="str">
        <f ca="1">OFFSET(L!$C$1,MATCH("Declaration"&amp;ADDRESS(ROW(),COLUMN(),4),L!$A:$A,0)-1,SL,,)&amp;P32</f>
        <v xml:space="preserve">G. Does your company conduct cobalt supply chain survey(s) of your relevant supplier(s)? </v>
      </c>
      <c r="C75" s="56"/>
      <c r="D75" s="374" t="s">
        <v>372</v>
      </c>
      <c r="E75" s="375"/>
      <c r="F75" s="56"/>
      <c r="G75" s="363"/>
      <c r="H75" s="364"/>
      <c r="I75" s="364"/>
      <c r="J75" s="365"/>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75">
      <c r="A76" s="40"/>
      <c r="B76" s="57"/>
      <c r="C76" s="10"/>
      <c r="D76" s="1"/>
      <c r="E76" s="1"/>
      <c r="F76" s="11"/>
      <c r="G76" s="418"/>
      <c r="H76" s="418"/>
      <c r="I76" s="418"/>
      <c r="J76" s="418"/>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 xml:space="preserve">H. Do you review due diligence information received from your suppliers against your company’s expectations? </v>
      </c>
      <c r="C77" s="56"/>
      <c r="D77" s="374" t="s">
        <v>371</v>
      </c>
      <c r="E77" s="375"/>
      <c r="F77" s="56"/>
      <c r="G77" s="363"/>
      <c r="H77" s="364"/>
      <c r="I77" s="364"/>
      <c r="J77" s="365"/>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 xml:space="preserve">I. Does your review process include corrective action management? </v>
      </c>
      <c r="C79" s="56"/>
      <c r="D79" s="374" t="s">
        <v>372</v>
      </c>
      <c r="E79" s="375"/>
      <c r="F79" s="56"/>
      <c r="G79" s="363"/>
      <c r="H79" s="364"/>
      <c r="I79" s="364"/>
      <c r="J79" s="365"/>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414" t="str">
        <f>IF(OR($D$8="",$I$3=""),"","Click here to check required fields completion")</f>
        <v/>
      </c>
      <c r="C80" s="414"/>
      <c r="D80" s="414"/>
      <c r="E80" s="414"/>
      <c r="F80" s="414"/>
      <c r="G80" s="414"/>
      <c r="H80" s="414"/>
      <c r="I80" s="414"/>
      <c r="J80" s="414"/>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412" t="str">
        <f ca="1">OFFSET(L!$C$1,MATCH("General"&amp;"Cpy",L!$A:$A,0)-1,SL,,)</f>
        <v>© 2020 Responsible Minerals Initiative. All rights reserved.</v>
      </c>
      <c r="B81" s="413"/>
      <c r="C81" s="413"/>
      <c r="D81" s="413"/>
      <c r="E81" s="413"/>
      <c r="F81" s="413"/>
      <c r="G81" s="413"/>
      <c r="H81" s="413"/>
      <c r="I81" s="413"/>
      <c r="J81" s="413"/>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3" t="s">
        <v>371</v>
      </c>
    </row>
    <row r="87" spans="1:34" ht="15.75" hidden="1">
      <c r="B87" s="223" t="s">
        <v>372</v>
      </c>
    </row>
    <row r="88" spans="1:34" ht="15.75" hidden="1">
      <c r="B88" s="223" t="s">
        <v>373</v>
      </c>
    </row>
    <row r="89" spans="1:34" ht="15.75" hidden="1">
      <c r="B89" s="223" t="s">
        <v>12251</v>
      </c>
    </row>
    <row r="90" spans="1:34" ht="15.75" hidden="1">
      <c r="B90" s="265">
        <v>1</v>
      </c>
    </row>
    <row r="91" spans="1:34" ht="15.75" hidden="1">
      <c r="B91" s="223" t="s">
        <v>1300</v>
      </c>
    </row>
    <row r="92" spans="1:34" ht="15.75" hidden="1">
      <c r="B92" s="223" t="s">
        <v>1301</v>
      </c>
      <c r="L92"/>
      <c r="M92"/>
      <c r="N92"/>
      <c r="O92"/>
    </row>
    <row r="93" spans="1:34" ht="15.75" hidden="1">
      <c r="B93" s="223" t="s">
        <v>1302</v>
      </c>
      <c r="L93"/>
      <c r="M93"/>
      <c r="N93"/>
      <c r="O93"/>
    </row>
    <row r="94" spans="1:34" ht="15.75" hidden="1">
      <c r="B94" s="223" t="s">
        <v>1303</v>
      </c>
      <c r="L94"/>
      <c r="M94"/>
      <c r="N94"/>
      <c r="O94"/>
    </row>
    <row r="95" spans="1:34" ht="15.75" hidden="1">
      <c r="B95" s="223" t="s">
        <v>374</v>
      </c>
      <c r="L95"/>
      <c r="M95"/>
      <c r="N95"/>
      <c r="O95"/>
    </row>
    <row r="96" spans="1:34" ht="15.75" hidden="1">
      <c r="B96" s="223" t="s">
        <v>11363</v>
      </c>
      <c r="L96"/>
      <c r="M96"/>
      <c r="N96"/>
      <c r="O96"/>
    </row>
    <row r="97" spans="2:15" ht="15.75" hidden="1">
      <c r="B97" s="223" t="s">
        <v>371</v>
      </c>
      <c r="L97"/>
      <c r="M97"/>
      <c r="N97"/>
      <c r="O97"/>
    </row>
    <row r="98" spans="2:15" ht="15.75" hidden="1">
      <c r="B98" s="223" t="s">
        <v>372</v>
      </c>
      <c r="L98"/>
      <c r="M98"/>
      <c r="N98"/>
      <c r="O98"/>
    </row>
    <row r="99" spans="2:15" ht="15.75" hidden="1">
      <c r="B99" s="223" t="s">
        <v>12572</v>
      </c>
      <c r="L99"/>
      <c r="M99"/>
      <c r="N99"/>
      <c r="O99"/>
    </row>
    <row r="100" spans="2:15" ht="15.75" hidden="1">
      <c r="B100" s="223" t="s">
        <v>11675</v>
      </c>
    </row>
    <row r="101" spans="2:15" ht="15.75" hidden="1">
      <c r="B101" s="223" t="s">
        <v>372</v>
      </c>
    </row>
    <row r="102" spans="2:15" ht="13.5" thickTop="1"/>
  </sheetData>
  <sheetProtection algorithmName="SHA-512" hashValue="uzncW7ZrxQBHpVszVrAho6HWnTJ0IgOSqt+JIRI8c0eJUehpFqRlJSGfml+KWEPE/RSX1gVjpnYQNzF6T7Owuw==" saltValue="sYI09Y+K5sQVIhUz9CIy1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6" type="noConversion"/>
  <conditionalFormatting sqref="D63:E63 D65:E65 D67:E67 D69:E69 D79:E79 D73:E73 D75:E75 D77:E77 D71">
    <cfRule type="expression" dxfId="100" priority="67" stopIfTrue="1">
      <formula>OR($D$26="No",$D$26="Unknown")</formula>
    </cfRule>
    <cfRule type="expression" dxfId="99" priority="68" stopIfTrue="1">
      <formula>IF(D63="",TRUE)</formula>
    </cfRule>
  </conditionalFormatting>
  <conditionalFormatting sqref="D26:E26">
    <cfRule type="expression" dxfId="98" priority="119" stopIfTrue="1">
      <formula>IF($D$26="",TRUE)</formula>
    </cfRule>
  </conditionalFormatting>
  <conditionalFormatting sqref="D27:E27">
    <cfRule type="expression" dxfId="97" priority="126" stopIfTrue="1">
      <formula>IF($D$27="",TRUE)</formula>
    </cfRule>
  </conditionalFormatting>
  <conditionalFormatting sqref="D9:G9">
    <cfRule type="expression" dxfId="95" priority="134" stopIfTrue="1">
      <formula>IF($D$9="",TRUE)</formula>
    </cfRule>
  </conditionalFormatting>
  <conditionalFormatting sqref="D22:E22">
    <cfRule type="expression" dxfId="90" priority="141" stopIfTrue="1">
      <formula>IF($D$22="",TRUE)</formula>
    </cfRule>
  </conditionalFormatting>
  <conditionalFormatting sqref="D34:E34 D40:E40 D46:E46 D52:E52 D58:E58">
    <cfRule type="expression" dxfId="87" priority="31" stopIfTrue="1">
      <formula>$P$28=""</formula>
    </cfRule>
  </conditionalFormatting>
  <conditionalFormatting sqref="D35:E35 D41:E41 D47:E47 D53:E53 D59:E59">
    <cfRule type="expression" dxfId="86" priority="146" stopIfTrue="1">
      <formula>$P$29=""</formula>
    </cfRule>
  </conditionalFormatting>
  <conditionalFormatting sqref="D34 D40 D46 D52 D58">
    <cfRule type="expression" dxfId="85" priority="144" stopIfTrue="1">
      <formula>IF(AND(OR($D$28="Yes",$D$28=""),D34=""),1,0)</formula>
    </cfRule>
  </conditionalFormatting>
  <conditionalFormatting sqref="D32:E32 D38:E38 D44:E44 D50:E50 D56:E56">
    <cfRule type="expression" dxfId="84" priority="35" stopIfTrue="1">
      <formula>IF(AND(OR($D$26="No",$D$26="Unknown"),D32=""),1,0)</formula>
    </cfRule>
    <cfRule type="expression" dxfId="83" priority="36" stopIfTrue="1">
      <formula>IF(AND(OR($D$26="Yes",$D$26=""),D32=""),1,0)</formula>
    </cfRule>
  </conditionalFormatting>
  <conditionalFormatting sqref="G73:J73">
    <cfRule type="expression" dxfId="82" priority="29" stopIfTrue="1">
      <formula>IF(AND($D$73="Yes, using other format (describe)",$G$73=""),TRUE)</formula>
    </cfRule>
  </conditionalFormatting>
  <conditionalFormatting sqref="D33:E33 D39:E39 D45:E45 D51:E51 D57:E57">
    <cfRule type="expression" dxfId="81" priority="142" stopIfTrue="1">
      <formula>$P$33=""</formula>
    </cfRule>
    <cfRule type="expression" dxfId="80" priority="143" stopIfTrue="1">
      <formula>IF(AND(OR($D$27="Yes",$D$27=""),D33=""),1,0)</formula>
    </cfRule>
  </conditionalFormatting>
  <conditionalFormatting sqref="D35:E35 D41:E41 D47:E47 D53:E53 D59:E59">
    <cfRule type="expression" dxfId="79" priority="147" stopIfTrue="1">
      <formula>IF(AND(OR($D$29="Yes",$D$29=""),D35=""),1,0)</formula>
    </cfRule>
  </conditionalFormatting>
  <conditionalFormatting sqref="D27 D33 D39 D45 D51 D57">
    <cfRule type="expression" dxfId="77" priority="16" stopIfTrue="1">
      <formula>IF($D$27="No",TRUE)</formula>
    </cfRule>
  </conditionalFormatting>
  <conditionalFormatting sqref="D28 D34 D40 D46 D52 D58">
    <cfRule type="expression" dxfId="76" priority="15">
      <formula>IF($D$28="No",TRUE)</formula>
    </cfRule>
  </conditionalFormatting>
  <conditionalFormatting sqref="D29 D35 D41 D47 D53 D59">
    <cfRule type="expression" dxfId="75" priority="14">
      <formula>IF($D$29="No",TRUE)</formula>
    </cfRule>
  </conditionalFormatting>
  <conditionalFormatting sqref="G63:J63">
    <cfRule type="expression" dxfId="74" priority="11">
      <formula>IF(AND($D$63="Yes",$G$63=""),TRUE)</formula>
    </cfRule>
  </conditionalFormatting>
  <conditionalFormatting sqref="G75:J75">
    <cfRule type="expression" dxfId="73" priority="10">
      <formula>IF(AND($D$75="Yes, using other format (describe)",$G$75=""),TRUE)</formula>
    </cfRule>
  </conditionalFormatting>
  <conditionalFormatting sqref="D8:J8">
    <cfRule type="expression" dxfId="8" priority="9" stopIfTrue="1">
      <formula>IF($D$8="",TRUE)</formula>
    </cfRule>
  </conditionalFormatting>
  <conditionalFormatting sqref="D10:J10">
    <cfRule type="expression" dxfId="7" priority="7" stopIfTrue="1">
      <formula>IF($D$9=$Q$9,TRUE)</formula>
    </cfRule>
    <cfRule type="expression" dxfId="6" priority="8" stopIfTrue="1">
      <formula>IF(AND($D$10="",$D$9=$R$9),TRUE)</formula>
    </cfRule>
  </conditionalFormatting>
  <conditionalFormatting sqref="D15:J15">
    <cfRule type="expression" dxfId="5" priority="6" stopIfTrue="1">
      <formula>IF($D$15="",TRUE)</formula>
    </cfRule>
  </conditionalFormatting>
  <conditionalFormatting sqref="D16:J16">
    <cfRule type="expression" dxfId="4" priority="3" stopIfTrue="1">
      <formula>IF($D$16="",TRUE)</formula>
    </cfRule>
  </conditionalFormatting>
  <conditionalFormatting sqref="D17:J17">
    <cfRule type="expression" dxfId="3" priority="4" stopIfTrue="1">
      <formula>IF($D$17="",TRUE)</formula>
    </cfRule>
  </conditionalFormatting>
  <conditionalFormatting sqref="D18:J18">
    <cfRule type="expression" dxfId="2" priority="5" stopIfTrue="1">
      <formula>IF($D$18="",TRUE)</formula>
    </cfRule>
  </conditionalFormatting>
  <conditionalFormatting sqref="D20:J20">
    <cfRule type="expression" dxfId="1" priority="1" stopIfTrue="1">
      <formula>IF($D$20="",TRUE)</formula>
    </cfRule>
  </conditionalFormatting>
  <conditionalFormatting sqref="D21:J21">
    <cfRule type="expression" dxfId="0" priority="2" stopIfTrue="1">
      <formula>IF($D$21="",TRUE)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B80:J80" location="Checker!A1" display="Checker!A1" xr:uid="{00000000-0004-0000-0300-000000000000}"/>
    <hyperlink ref="H55:J55" location="'Smelter List'!A1" display="'Smelter List'!A1" xr:uid="{00000000-0004-0000-0300-000001000000}"/>
    <hyperlink ref="D11:J11" location="'Product List'!B6" display="'Product List'!B6" xr:uid="{00000000-0004-0000-0300-000002000000}"/>
    <hyperlink ref="I4:J4" location="Instructions!A67" display="Instructions!A67" xr:uid="{00000000-0004-0000-0300-000003000000}"/>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2"/>
  <sheetViews>
    <sheetView showGridLines="0" showZeros="0" topLeftCell="A2" zoomScale="80" zoomScaleNormal="80" workbookViewId="0">
      <pane ySplit="3" topLeftCell="A5" activePane="bottomLeft" state="frozen"/>
      <selection activeCell="B24" sqref="B24:J24"/>
      <selection pane="bottomLeft" activeCell="A5" sqref="A5"/>
    </sheetView>
  </sheetViews>
  <sheetFormatPr defaultColWidth="8.875" defaultRowHeight="12.75"/>
  <cols>
    <col min="1" max="1" width="13.75" style="220" customWidth="1"/>
    <col min="2" max="2" width="13.25" style="221" customWidth="1"/>
    <col min="3" max="3" width="40.5" style="221" customWidth="1"/>
    <col min="4" max="4" width="30.75" style="221" customWidth="1"/>
    <col min="5" max="5" width="20.875" style="221" customWidth="1"/>
    <col min="6" max="7" width="13.875" style="221" customWidth="1"/>
    <col min="8" max="8" width="25.125" style="221" customWidth="1"/>
    <col min="9" max="9" width="24.125" style="221" customWidth="1"/>
    <col min="10" max="10" width="18.25" style="221" customWidth="1"/>
    <col min="11" max="11" width="27.25" style="221" customWidth="1"/>
    <col min="12" max="12" width="20.75" style="221" customWidth="1"/>
    <col min="13" max="13" width="35.125" style="221" customWidth="1"/>
    <col min="14" max="14" width="42.125" style="221" customWidth="1"/>
    <col min="15" max="15" width="32.125" style="221" customWidth="1"/>
    <col min="16" max="16" width="22.875" style="221" customWidth="1"/>
    <col min="17" max="17" width="43.5" style="221" customWidth="1"/>
    <col min="18" max="18" width="35.875" style="221" hidden="1" customWidth="1"/>
    <col min="19" max="20" width="17.875" style="221" hidden="1" customWidth="1"/>
    <col min="21" max="21" width="8.875" style="154" hidden="1" customWidth="1"/>
    <col min="22" max="22" width="6.125" style="154" hidden="1" customWidth="1"/>
    <col min="23" max="23" width="8.75" style="154" hidden="1" customWidth="1"/>
    <col min="24" max="24" width="8.875" style="154" hidden="1" customWidth="1"/>
    <col min="25" max="26" width="4.25" style="154" hidden="1" customWidth="1"/>
    <col min="27" max="27" width="4.25" style="221" hidden="1" customWidth="1"/>
    <col min="28" max="28" width="7.875" style="221" hidden="1" customWidth="1"/>
    <col min="29" max="33" width="4.25" style="221" hidden="1" customWidth="1"/>
    <col min="34" max="34" width="14.5" style="221" hidden="1" customWidth="1"/>
    <col min="35" max="39" width="8.875" style="221" customWidth="1"/>
    <col min="40" max="16384" width="8.875" style="221"/>
  </cols>
  <sheetData>
    <row r="1" spans="1:34" s="20" customFormat="1" ht="13.5"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19"/>
      <c r="K2" s="420"/>
      <c r="L2" s="420"/>
      <c r="M2" s="420"/>
      <c r="N2" s="420"/>
      <c r="O2" s="420"/>
      <c r="P2" s="209"/>
      <c r="Q2" s="210"/>
      <c r="R2" s="211"/>
      <c r="S2" s="211"/>
      <c r="T2" s="211"/>
      <c r="U2" s="165"/>
      <c r="V2" s="165"/>
      <c r="W2" s="166"/>
      <c r="X2" s="165"/>
      <c r="Y2" s="165"/>
      <c r="Z2" s="165"/>
      <c r="AH2" s="153" t="s">
        <v>371</v>
      </c>
    </row>
    <row r="3" spans="1:34" s="20" customFormat="1" ht="241.15" customHeight="1">
      <c r="A3" s="280"/>
      <c r="B3" s="421"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1"/>
      <c r="D3" s="421"/>
      <c r="E3" s="421"/>
      <c r="F3" s="212"/>
      <c r="G3" s="422" t="str">
        <f ca="1">OFFSET(L!$C$1,MATCH("General"&amp;"Cpy",L!$A:$A,0)-1,SL,,)</f>
        <v>© 2020 Responsible Minerals Initiative. All rights reserved.</v>
      </c>
      <c r="H3" s="422"/>
      <c r="I3" s="423"/>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25">
      <c r="A5" s="276"/>
      <c r="B5" s="191" t="str">
        <f>IF(LEN(A5)=0,"",INDEX('Smelter Look-up'!$A:$A,MATCH($A5,'Smelter Look-up'!$E:$E,0)))</f>
        <v/>
      </c>
      <c r="C5" s="197" t="str">
        <f>IF(LEN(A5)=0,"",INDEX('Smelter Look-up'!$C:$C,MATCH($A5,'Smelter Look-up'!$E:$E,0)))</f>
        <v/>
      </c>
      <c r="D5" s="191"/>
      <c r="E5" s="191" t="str">
        <f ca="1">IF(ISERROR($V5),"",OFFSET('Smelter Look-up'!$D$4,$V5-4,0)&amp;"")</f>
        <v/>
      </c>
      <c r="F5" s="191" t="str">
        <f ca="1">IF(ISERROR($V5),"",OFFSET('Smelter Look-up'!$E$4,$V5-4,0))</f>
        <v/>
      </c>
      <c r="G5" s="191" t="str">
        <f ca="1">IF(C5=$X$4,"Enter smelter details",IF(ISERROR($V5),"",OFFSET('Smelter Look-up'!$F$4,$V5-4,0)))</f>
        <v/>
      </c>
      <c r="H5" s="192" t="str">
        <f ca="1">IF(ISERROR($V5),"",OFFSET('Smelter Look-up'!$G$4,$V5-4,0))</f>
        <v/>
      </c>
      <c r="I5" s="193" t="str">
        <f ca="1">IF(ISERROR($V5),"",OFFSET('Smelter Look-up'!$H$4,$V5-4,0))</f>
        <v/>
      </c>
      <c r="J5" s="193" t="str">
        <f ca="1">IF(ISERROR($V5),"",OFFSET('Smelter Look-up'!$I$4,$V5-4,0))</f>
        <v/>
      </c>
      <c r="K5" s="195"/>
      <c r="L5" s="195"/>
      <c r="M5" s="195"/>
      <c r="N5" s="195"/>
      <c r="O5" s="195"/>
      <c r="P5" s="194"/>
      <c r="Q5" s="196"/>
      <c r="R5" s="191" t="str">
        <f ca="1">IF(ISERROR($V5),"",OFFSET('Smelter Look-up'!$C$4,$V5-4,0)&amp;"")</f>
        <v/>
      </c>
      <c r="S5" s="200" t="str">
        <f t="shared" ref="S5:S64" ca="1" si="0">IF(B5="","",IF(ISERROR(MATCH($E5,CL,0)),"Unknown",INDIRECT("'C'!$A$"&amp;MATCH($E5,CL,0)+1)))</f>
        <v/>
      </c>
      <c r="T5" s="200" t="str">
        <f ca="1">IF(B5="","",IF(ISERROR(MATCH($J5,SorP!$B$1:$B$6230,0)),"",INDIRECT("'SorP'!$A$"&amp;MATCH($J5,SorP!$B$1:$B$6230,0))))</f>
        <v/>
      </c>
      <c r="U5" s="217"/>
      <c r="V5" s="218" t="e">
        <f>IF(C5="",NA(),MATCH($B5&amp;$C5,'Smelter Look-up'!$J:$J,0))</f>
        <v>#N/A</v>
      </c>
      <c r="W5" s="219"/>
      <c r="X5" s="219">
        <f t="shared" ref="X5:X63" ca="1" si="1">IF(AND(C5="Smelter not listed",OR(LEN(D5)=0,LEN(E5)=0)),1,0)</f>
        <v>0</v>
      </c>
      <c r="Y5" s="219"/>
      <c r="Z5" s="219"/>
      <c r="AB5" s="220" t="str">
        <f t="shared" ref="AB5:AB63" si="2">B5&amp;C5</f>
        <v/>
      </c>
    </row>
    <row r="6" spans="1:34" s="220" customFormat="1" ht="20.25">
      <c r="A6" s="276"/>
      <c r="B6" s="191" t="str">
        <f>IF(LEN(A6)=0,"",INDEX('Smelter Look-up'!$A:$A,MATCH($A6,'Smelter Look-up'!$E:$E,0)))</f>
        <v/>
      </c>
      <c r="C6" s="197" t="str">
        <f>IF(LEN(A6)=0,"",INDEX('Smelter Look-up'!$C:$C,MATCH($A6,'Smelter Look-up'!$E:$E,0)))</f>
        <v/>
      </c>
      <c r="D6" s="191"/>
      <c r="E6" s="191" t="str">
        <f ca="1">IF(ISERROR($V6),"",OFFSET('Smelter Look-up'!$D$4,$V6-4,0)&amp;"")</f>
        <v/>
      </c>
      <c r="F6" s="191" t="str">
        <f ca="1">IF(ISERROR($V6),"",OFFSET('Smelter Look-up'!$E$4,$V6-4,0))</f>
        <v/>
      </c>
      <c r="G6" s="191" t="str">
        <f ca="1">IF(C6=$X$4,"Enter smelter details",IF(ISERROR($V6),"",OFFSET('Smelter Look-up'!$F$4,$V6-4,0)))</f>
        <v/>
      </c>
      <c r="H6" s="192" t="str">
        <f ca="1">IF(ISERROR($V6),"",OFFSET('Smelter Look-up'!$G$4,$V6-4,0))</f>
        <v/>
      </c>
      <c r="I6" s="193" t="str">
        <f ca="1">IF(ISERROR($V6),"",OFFSET('Smelter Look-up'!$H$4,$V6-4,0))</f>
        <v/>
      </c>
      <c r="J6" s="193" t="str">
        <f ca="1">IF(ISERROR($V6),"",OFFSET('Smelter Look-up'!$I$4,$V6-4,0))</f>
        <v/>
      </c>
      <c r="K6" s="195"/>
      <c r="L6" s="195"/>
      <c r="M6" s="195"/>
      <c r="N6" s="195"/>
      <c r="O6" s="195"/>
      <c r="P6" s="194"/>
      <c r="Q6" s="196"/>
      <c r="R6" s="191" t="str">
        <f ca="1">IF(ISERROR($V6),"",OFFSET('Smelter Look-up'!$C$4,$V6-4,0)&amp;"")</f>
        <v/>
      </c>
      <c r="S6" s="200" t="str">
        <f t="shared" ca="1" si="0"/>
        <v/>
      </c>
      <c r="T6" s="200" t="str">
        <f ca="1">IF(B6="","",IF(ISERROR(MATCH($J6,SorP!$B$1:$B$6230,0)),"",INDIRECT("'SorP'!$A$"&amp;MATCH($J6,SorP!$B$1:$B$6230,0))))</f>
        <v/>
      </c>
      <c r="U6" s="217"/>
      <c r="V6" s="218" t="e">
        <f>IF(C6="",NA(),MATCH($B6&amp;$C6,'Smelter Look-up'!$J:$J,0))</f>
        <v>#N/A</v>
      </c>
      <c r="W6" s="219"/>
      <c r="X6" s="219">
        <f t="shared" ca="1" si="1"/>
        <v>0</v>
      </c>
      <c r="Y6" s="219"/>
      <c r="Z6" s="219"/>
      <c r="AB6" s="220" t="str">
        <f t="shared" si="2"/>
        <v/>
      </c>
    </row>
    <row r="7" spans="1:34" s="220" customFormat="1" ht="20.25">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25">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25">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25">
      <c r="A10" s="276"/>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25">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25">
      <c r="A12" s="277"/>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25">
      <c r="A13" s="276"/>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25">
      <c r="A14" s="276"/>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25">
      <c r="A15" s="277"/>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25">
      <c r="A16" s="277"/>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25">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25">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25">
      <c r="A19" s="276"/>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25">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25">
      <c r="A21" s="277"/>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25">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25">
      <c r="A23" s="276"/>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25">
      <c r="A24" s="276"/>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25">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25">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25">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25">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25">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25">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25">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25">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25">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25">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25">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25">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25">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25">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25">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25">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25">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25">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25">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25">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25">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25">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25">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25">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25">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25">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25">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25">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25">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25">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25">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25">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25">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25">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25">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25">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25">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25">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25">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25">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25">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25">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25">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25">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25">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25">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25">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25">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25">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25">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25">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25">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25">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25">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25">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25">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25">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25">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25">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25">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25">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25">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25">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25">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25">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25">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25">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25">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25">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25">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25">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25">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25">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25">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25">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25">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25">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25">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25">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25">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25">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25">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25">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25">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25">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25">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25">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25">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25">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25">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25">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25">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25">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25">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25">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25">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25">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25">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25">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25">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25">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25">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25">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25">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25">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25">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25">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25">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25">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25">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25">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25">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25">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25">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25">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25">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25">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25">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25">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25">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25">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25">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25">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25">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25">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25">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25">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25">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25">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25">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25">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25">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25">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25">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25">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25">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25">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25">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25">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25">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25">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25">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25">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25">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25">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25">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25">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25">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25">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25">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25">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25">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25">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25">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25">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25">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25">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25">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25">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25">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25">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25">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25">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25">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25">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25">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25">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25">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25">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25">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25">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25">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25">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25">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25">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25">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25">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25">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25">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25">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25">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25">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25">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25">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25">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25">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25">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25">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25">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25">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25">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25">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25">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25">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25">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25">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25">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25">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25">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25">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25">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25">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25">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25">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25">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25">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25">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25">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25">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25">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25">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25">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25">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25">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25">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25">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25">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25">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25">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25">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25">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25">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25">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25">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25">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25">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25">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25">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25">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25">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25">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25">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25">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25">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25">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25">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25">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25">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25">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25">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25">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25">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25">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25">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25">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25">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25">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25">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25">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25">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25">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25">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25">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25">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25">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25">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25">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25">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25">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25">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25">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25">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25">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25">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25">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25">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25">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25">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25">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25">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25">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25">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25">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25">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25">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25">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25">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25">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25">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25">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25">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25">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25">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25">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25">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25">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25">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25">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25">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25">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25">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25">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25">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25">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25">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25">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25">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25">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25">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25">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25">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25">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25">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25">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25">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25">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25">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25">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25">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25">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25">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25">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25">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25">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25">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25">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25">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25">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25">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25">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25">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25">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25">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25">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25">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25">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25">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25">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25">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25">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25">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25">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25">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25">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25">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25">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25">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25">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25">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25">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25">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25">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25">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25">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25">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25">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25">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25">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25">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25">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25">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25">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25">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25">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25">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25">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25">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25">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25">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25">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25">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25">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25">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25">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25">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25">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25">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25">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25">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25">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25">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25">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25">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25">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25">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25">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25">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25">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25">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25">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25">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25">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25">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25">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25">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25">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25">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25">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25">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25">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25">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25">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25">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25">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25">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25">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25">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25">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25">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25">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25">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25">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25">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25">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25">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25">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25">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25">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25">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25">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25">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25">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25">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25">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25">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25">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25">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25">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25">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25">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25">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25">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25">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25">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25">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25">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25">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25">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25">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25">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25">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25">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25">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25">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25">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25">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25">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25">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25">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25">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25">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25">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25">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25">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25">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25">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25">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25">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25">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25">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25">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25">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25">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25">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25">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25">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25">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25">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25">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25">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25">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25">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25">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25">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25">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25">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25">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25">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25">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25">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25">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25">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25">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25">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25">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25">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25">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25">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25">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25">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25">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25">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25">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25">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25">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25">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25">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25">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25">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25">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25">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25">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25">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25">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25">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25">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25">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25">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25">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25">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25">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25">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25">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25">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25">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25">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25">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25">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25">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25">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25">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25">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25">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25">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25">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25">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25">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25">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25">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25">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25">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25">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25">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25">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25">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25">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25">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25">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25">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25">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25">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25">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25">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25">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25">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25">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25">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25">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25">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25">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25">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25">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25">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25">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25">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25">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25">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25">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25">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25">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25">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25">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25">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25">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25">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25">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25">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25">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25">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25">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25">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25">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25">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25">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25">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25">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25">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25">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25">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25">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25">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25">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25">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25">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25">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25">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25">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25">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25">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25">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25">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25">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25">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25">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25">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25">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25">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25">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25">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25">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25">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25">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25">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25">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25">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25">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25">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25">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25">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25">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25">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25">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25">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25">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25">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25">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25">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25">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25">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25">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25">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25">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25">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25">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25">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25">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25">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25">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25">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25">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25">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25">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25">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25">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25">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25">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25">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25">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25">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25">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25">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25">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25">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25">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25">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25">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25">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25">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25">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25">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25">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25">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25">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25">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25">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25">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25">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25">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25">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25">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25">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25">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25">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25">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25">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25">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25">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25">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25">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25">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25">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25">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25">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25">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25">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25">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25">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25">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25">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25">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25">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25">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25">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25">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25">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25">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25">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25">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25">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25">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25">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25">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25">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25">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25">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25">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25">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25">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25">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25">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25">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25">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25">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25">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25">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25">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25">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25">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25">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25">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25">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25">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25">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25">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25">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25">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25">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25">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25">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25">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25">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25">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25">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25">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25">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25">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25">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25">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25">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25">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25">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25">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25">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25">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25">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25">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25">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25">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25">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25">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25">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25">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25">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25">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25">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25">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25">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25">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25">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25">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25">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25">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25">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25">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25">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25">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25">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25">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25">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25">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25">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25">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25">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25">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25">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25">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25">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25">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25">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25">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25">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25">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25">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25">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25">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25">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25">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25">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25">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25">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25">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25">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25">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25">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25">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25">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25">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25">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25">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25">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25">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25">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25">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25">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25">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25">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25">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25">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25">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25">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25">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25">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25">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25">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25">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25">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25">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25">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25">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25">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25">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25">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25">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25">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25">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25">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25">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25">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25">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25">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25">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25">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25">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25">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25">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25">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25">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25">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25">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25">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25">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25">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25">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25">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25">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25">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25">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25">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25">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25">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25">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25">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25">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25">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25">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25">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25">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25">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25">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25">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25">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25">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25">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25">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25">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25">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25">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25">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25">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25">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25">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25">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25">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25">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25">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25">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25">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25">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25">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25">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25">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25">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25">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25">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25">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25">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25">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25">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25">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25">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25">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25">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25">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25">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25">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25">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25">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25">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25">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25">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25">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25">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25">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25">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25">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25">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25">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25">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25">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25">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25">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25">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25">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25">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25">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25">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25">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25">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25">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25">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25">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25">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25">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25">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25">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25">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25">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25">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25">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25">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25">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25">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25">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25">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25">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25">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25">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25">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25">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25">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25">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25">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25">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25">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25">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25">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25">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25">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25">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25">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25">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25">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25">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25">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25">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25">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25">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25">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25">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25">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25">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25">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25">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25">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25">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25">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25">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25">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25">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25">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25">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25">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25">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25">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25">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25">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25">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25">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25">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25">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25">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25">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25">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25">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25">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25">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25">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25">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25">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25">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25">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25">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25">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25">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25">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25">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25">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25">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25">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25">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25">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25">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25">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25">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25">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25">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25">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25">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25">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25">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25">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25">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25">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25">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25">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25">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25">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25">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25">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25">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25">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25">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25">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25">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25">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25">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25">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25">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25">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25">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25">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25">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25">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25">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25">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25">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25">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25">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25">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25">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25">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25">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25">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25">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25">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25">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25">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25">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25">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25">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25">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25">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25">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25">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25">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25">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25">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25">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25">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25">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25">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25">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25">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25">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25">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25">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25">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25">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25">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25">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25">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25">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25">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25">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25">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25">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25">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25">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25">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25">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25">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25">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25">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25">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25">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25">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25">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25">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25">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25">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25">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25">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25">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25">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25">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25">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25">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25">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25">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25">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25">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25">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25">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25">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25">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25">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25">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25">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25">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25">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25">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25">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25">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25">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25">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25">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25">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25">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25">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25">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25">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25">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25">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25">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25">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25">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25">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25">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25">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25">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25">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25">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25">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25">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25">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25">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25">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25">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25">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25">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25">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25">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25">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25">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25">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25">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25">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25">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25">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25">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25">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25">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25">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25">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25">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25">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25">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25">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25">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25">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25">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25">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25">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25">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25">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25">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25">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25">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25">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25">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25">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25">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25">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25">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25">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25">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25">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25">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25">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25">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25">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25">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25">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25">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25">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25">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25">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25">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25">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25">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25">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25">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25">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25">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25">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25">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25">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25">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25">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25">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25">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25">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25">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25">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25">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25">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25">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25">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25">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25">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25">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25">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25">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25">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25">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25">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25">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25">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25">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25">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25">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25">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25">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25">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25">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25">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25">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25">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25">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25">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25">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25">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25">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25">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25">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25">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25">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25">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25">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25">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25">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25">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25">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25">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25">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25">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25">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25">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25">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25">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25">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25">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25">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25">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25">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25">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25">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25">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25">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25">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25">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25">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25">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25">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25">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25">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25">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25">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25">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25">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25">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25">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25">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25">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25">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25">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25">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25">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25">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25">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25">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25">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25">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25">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25">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25">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25">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25">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25">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25">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25">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25">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25">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25">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25">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25">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25">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25">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25">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25">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25">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25">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25">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25">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25">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25">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25">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25">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25">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25">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25">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25">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25">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25">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25">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25">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25">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25">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25">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25">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25">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25">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25">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25">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25">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25">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25">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25">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25">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25">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25">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25">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25">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25">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25">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25">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25">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25">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25">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25">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25">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25">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25">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25">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25">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25">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25">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25">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25">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25">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25">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25">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25">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25">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25">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25">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25">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25">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25">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25">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25">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25">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25">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25">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25">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25">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25">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25">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25">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25">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25">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25">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25">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25">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25">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25">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25">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25">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25">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25">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25">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25">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25">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25">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25">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25">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25">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25">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25">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25">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25">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25">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25">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25">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25">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25">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25">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25">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25">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25">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25">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25">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25">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25">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25">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25">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25">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25">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25">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25">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25">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25">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25">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25">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25">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25">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25">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25">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25">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25">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25">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25">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25">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25">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25">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25">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25">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25">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25">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25">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25">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25">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25">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25">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25">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25">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25">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25">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25">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25">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25">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25">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25">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25">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25">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25">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25">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25">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25">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25">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25">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25">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25">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25">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25">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25">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25">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25">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25">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25">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25">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25">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25">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25">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25">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25">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25">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25">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25">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25">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25">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25">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25">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25">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25">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25">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25">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25">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25">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25">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25">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25">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25">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25">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25">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25">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25">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25">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25">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25">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25">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25">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25">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25">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25">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25">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25">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25">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25">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25">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25">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25">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25">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25">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25">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25">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25">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25">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25">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25">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25">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25">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25">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25">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25">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25">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25">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25">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25">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25">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25">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25">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25">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25">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25">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25">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25">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25">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25">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25">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25">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25">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25">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25">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25">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25">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25">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25">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25">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25">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25">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25">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25">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25">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25">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25">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25">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25">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25">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25">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25">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25">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25">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25">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25">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25">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25">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25">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25">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25">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25">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25">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25">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25">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25">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25">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25">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25">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25">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25">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25">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25">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25">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25">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25">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25">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25">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25">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25">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25">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25">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25">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25">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25">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25">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25">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25">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25">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25">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25">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25">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25">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25">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25">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25">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25">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25">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25">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25">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25">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25">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25">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25">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25">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25">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25">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25">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25">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25">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25">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25">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25">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25">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25">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25">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25">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25">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25">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25">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25">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25">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25">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25">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25">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25">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25">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25">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25">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25">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25">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25">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25">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25">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25">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25">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25">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25">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25">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25">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25">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25">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25">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25">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25">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25">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25">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25">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25">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25">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25">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25">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25">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25">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25">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25">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25">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25">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25">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25">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25">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25">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25">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25">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25">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25">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25">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25">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25">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25">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25">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25">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25">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25">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25">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25">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25">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25">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25">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25">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25">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25">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25">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25">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25">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25">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25">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25">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25">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25">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25">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25">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25">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25">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25">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25">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25">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25">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25">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25">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25">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25">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25">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25">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25">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25">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25">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25">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25">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25">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25">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25">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25">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25">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25">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25">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25">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25">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25">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25">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25">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25">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25">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25">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25">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25">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25">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25">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25">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25">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25">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25">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25">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25">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25">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25">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25">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25">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25">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25">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25">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25">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25">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25">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25">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25">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25">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25">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25">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25">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25">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25">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25">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25">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25">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25">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25">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25">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25">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25">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25">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25">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25">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25">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25">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25">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25">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25">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25">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25">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25">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25">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25">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25">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25">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25">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25">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25">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25">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25">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25">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25">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25">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25">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25">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25">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25">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25">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25">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25">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25">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25">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25">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25">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25">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25">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25">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25">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25">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25">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25">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25">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25">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25">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25">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25">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25">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25">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25">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25">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25">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25">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25">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25">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25">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25">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25">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25">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25">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25">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25">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25">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25">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25">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25">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25">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25">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25">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25">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25">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25">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25">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25">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25">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25">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25">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25">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25">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25">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25">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25">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25">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25">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25">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25">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25">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25">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25">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25">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25">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25">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25">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25">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25">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25">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25">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25">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25">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25">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25">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25">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25">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25">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25">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25">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25">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25">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25">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25">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25">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25">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25">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25">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25">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25">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25">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25">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25">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25">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25">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25">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25">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25">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25">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25">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25">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25">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25">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25">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25">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25">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25">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25">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25">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25">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25">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25">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25">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25">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25">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25">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25">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25">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25">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25">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25">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25">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25">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25">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25">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25">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25">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25">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25">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25">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25">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25">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25">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25">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25">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25">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25">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25">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25">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25">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25">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25">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25">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25">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25">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25">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25">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25">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25">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25">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25">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25">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25">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25">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25">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25">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25">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25">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25">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25">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25">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25">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25">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25">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25">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25">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25">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25">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25">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25">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25">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25">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25">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25">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25">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25">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25">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25">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25">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25">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25">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25">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25">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25">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25">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25">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25">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25">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25">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25">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25">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25">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25">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25">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25">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25">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25">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25">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25">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25">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25">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25">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25">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25">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25">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25">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25">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25">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25">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25">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25">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25">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25">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25">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25">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25">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25">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25">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25">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25">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25">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25">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25">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25">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25">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25">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25">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25">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25">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25">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25">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25">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25">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25">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25">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25">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25">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25">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25">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25">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25">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25">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25">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25">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25">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25">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25">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25">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25">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25">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25">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25">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25">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25">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25">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25">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25">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25">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25">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25">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25">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25">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25">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25">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25">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25">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25">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25">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25">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25">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25">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25">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25">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25">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25">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25">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25">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25">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25">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25">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25">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25">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25">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25">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25">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25">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25">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25">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25">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25">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25">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25">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25">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25">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25">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25">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25">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25">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25">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25">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25">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25">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25">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25">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25">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25">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25">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25">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25">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25">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25">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25">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25">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25">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25">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25">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25">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25">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25">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25">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25">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25">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25">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25">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25">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25">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25">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25">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25">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25">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25">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25">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25">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25">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25">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25">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25">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25">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25">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25">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25">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25">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25">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25">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25">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25">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25">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25">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25">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25">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25">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25">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25">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25">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25">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25">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25">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25">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25">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25">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25">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25">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25">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25">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25">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25">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25">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25">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25">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25">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25">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25">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25">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25">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25">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25">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25">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25">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25">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25">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25">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25">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25">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25">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25">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25">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25">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25">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25">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25">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25">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25">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25">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25">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25">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25">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25">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25">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25">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25">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25">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25">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25">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25">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25">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25">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25">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25">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25">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25">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25">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25">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25">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25">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25">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25">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25">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25">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25">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25">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25">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25">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25">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25">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25">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25">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25">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25">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25">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25">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25">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25">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25">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25">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25">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25">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25">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25">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25">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25">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25">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25">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25">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25">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25">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25">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25">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25">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25">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25">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25">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25">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25">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25">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25">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25">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25">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25">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25">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25">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25">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25">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25">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25">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25">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25">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25">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25">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25">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25">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25">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25">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25">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25">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25">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25">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25">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25">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25">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25">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25">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25">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25">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25">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25">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25">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25">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25">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25">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25">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25">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25">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25">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25">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25">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25">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25">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25">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25">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25">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25">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25">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25">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25">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25">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25">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25">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25">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25">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25">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25">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25">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25">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25">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25">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25">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25">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25">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25">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25">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25">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25">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25">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25">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25">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25">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25">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25">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25">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25">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25">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25">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25">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25">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25">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25">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25">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25">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25">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25">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25">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25">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25">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25">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25">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25">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25">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25">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25">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25">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25">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25">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25">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25">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25">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25">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25">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25">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25">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25">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25">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25">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25">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25">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25">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25">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25">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25">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25">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25">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25">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25">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25">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25">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25">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25">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25">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25">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25">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25">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25">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25">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25">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25">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25">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25">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25">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25">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25">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25">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25">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25">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25">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25">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25">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25">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25">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25">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25">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25">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25">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25">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25">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25">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25">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25">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25">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25">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25">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25">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25">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25">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25">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25">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25">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25">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25">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25">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25">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25">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25">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25">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25">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25">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25">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25">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25">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25">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25">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25">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25">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25">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25">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25">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25">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25">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25">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25">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25">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25">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25">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25">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25">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25">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25">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25">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25">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25">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25">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25">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25">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25">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25">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25">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25">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25">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25">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25">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25">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25">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25">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25">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25">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25">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25">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25">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25">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25">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25">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25">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25">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25">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25">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25">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25">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25">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25">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25">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25">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25">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25">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25">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25">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25">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25">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25">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25">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25">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25">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25">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25">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25">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25">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25">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25">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25">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25">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25">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25">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25">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25">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25">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25">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25">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25">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25">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25">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25">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25">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25">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25">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1"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3.5" thickTop="1">
      <c r="U2501" s="221"/>
      <c r="V2501" s="221"/>
      <c r="W2501" s="221"/>
      <c r="X2501" s="221"/>
      <c r="Y2501" s="221"/>
      <c r="Z2501" s="221"/>
    </row>
    <row r="2502" spans="1:35" ht="13.5" thickBot="1">
      <c r="U2502" s="221"/>
      <c r="V2502" s="221"/>
      <c r="W2502" s="221"/>
      <c r="X2502" s="221"/>
      <c r="Y2502" s="221"/>
      <c r="Z2502"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6" type="noConversion"/>
  <conditionalFormatting sqref="B5:B2498">
    <cfRule type="expression" dxfId="72" priority="20" stopIfTrue="1">
      <formula>IF(B5="",TRUE)</formula>
    </cfRule>
  </conditionalFormatting>
  <conditionalFormatting sqref="D5:D2498">
    <cfRule type="expression" dxfId="71" priority="14" stopIfTrue="1">
      <formula>IF(AND(LEN($C5) &gt;0, ($C5 &lt;&gt; "Smelter Not Listed")),1,0)</formula>
    </cfRule>
    <cfRule type="expression" dxfId="70" priority="39" stopIfTrue="1">
      <formula>IF(AND(D5="",$C5=$X$4),TRUE)</formula>
    </cfRule>
    <cfRule type="expression" dxfId="69" priority="40" stopIfTrue="1">
      <formula>IF(FIND("!",D5),TRUE)</formula>
    </cfRule>
  </conditionalFormatting>
  <conditionalFormatting sqref="G5:G2498">
    <cfRule type="expression" dxfId="68" priority="41" stopIfTrue="1">
      <formula>IF(FIND("Enter smelter details",G5),TRUE)</formula>
    </cfRule>
  </conditionalFormatting>
  <conditionalFormatting sqref="R5:R2498 E5:E2498">
    <cfRule type="expression" dxfId="67" priority="27" stopIfTrue="1">
      <formula>IF(AND(E5="",$C5=$X$4),TRUE)</formula>
    </cfRule>
    <cfRule type="expression" dxfId="66" priority="28" stopIfTrue="1">
      <formula>IF(FIND("!",E5),TRUE)</formula>
    </cfRule>
  </conditionalFormatting>
  <conditionalFormatting sqref="F5:F2498">
    <cfRule type="expression" dxfId="65" priority="18" stopIfTrue="1">
      <formula>IF(AND(LEN($A5)&gt;0,$A5&lt;&gt;$F5),TRUE,FALSE)</formula>
    </cfRule>
  </conditionalFormatting>
  <conditionalFormatting sqref="C5:C2500">
    <cfRule type="expression" dxfId="64" priority="17" stopIfTrue="1">
      <formula>IF(AND(#REF!&lt;&gt;"",C5=""),TRUE)</formula>
    </cfRule>
  </conditionalFormatting>
  <conditionalFormatting sqref="A53">
    <cfRule type="expression" priority="10">
      <formula>$A$5:$Q1996&lt;&gt;""</formula>
    </cfRule>
  </conditionalFormatting>
  <conditionalFormatting sqref="B2499:B2500">
    <cfRule type="expression" dxfId="63" priority="4" stopIfTrue="1">
      <formula>IF(B2499="",TRUE)</formula>
    </cfRule>
  </conditionalFormatting>
  <conditionalFormatting sqref="D2499:D2500">
    <cfRule type="expression" dxfId="62" priority="1" stopIfTrue="1">
      <formula>IF(AND(LEN($C2499) &gt;0, ($C2499 &lt;&gt; "Smelter Not Listed")),1,0)</formula>
    </cfRule>
    <cfRule type="expression" dxfId="61" priority="7" stopIfTrue="1">
      <formula>IF(AND(D2499="",$C2499=$X$4),TRUE)</formula>
    </cfRule>
    <cfRule type="expression" dxfId="60" priority="8" stopIfTrue="1">
      <formula>IF(FIND("!",D2499),TRUE)</formula>
    </cfRule>
  </conditionalFormatting>
  <conditionalFormatting sqref="G2499:G2500">
    <cfRule type="expression" dxfId="59" priority="9" stopIfTrue="1">
      <formula>IF(FIND("Enter smelter details",G2499),TRUE)</formula>
    </cfRule>
  </conditionalFormatting>
  <conditionalFormatting sqref="R2499:R2500 E2499:E2500">
    <cfRule type="expression" dxfId="58" priority="5" stopIfTrue="1">
      <formula>IF(AND(E2499="",$C2499=$X$4),TRUE)</formula>
    </cfRule>
    <cfRule type="expression" dxfId="57" priority="6" stopIfTrue="1">
      <formula>IF(FIND("!",E2499),TRUE)</formula>
    </cfRule>
  </conditionalFormatting>
  <conditionalFormatting sqref="F2499:F2500">
    <cfRule type="expression" dxfId="56" priority="3" stopIfTrue="1">
      <formula>IF(AND(LEN($A2499)&gt;0,$A2499&lt;&gt;$F2499),TRUE,FALSE)</formula>
    </cfRule>
  </conditionalFormatting>
  <dataValidations count="5">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00000000-0002-0000-0400-000004000000}">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M65"/>
  <sheetViews>
    <sheetView showGridLines="0" showZeros="0" zoomScale="80" zoomScaleNormal="80" workbookViewId="0">
      <pane xSplit="1" ySplit="3" topLeftCell="B4" activePane="bottomRight" state="frozen"/>
      <selection activeCell="B24" sqref="B24:J24"/>
      <selection pane="topRight" activeCell="B24" sqref="B24:J24"/>
      <selection pane="bottomLeft" activeCell="B24" sqref="B24:J24"/>
      <selection pane="bottomRight" activeCell="A4" sqref="A4"/>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5" hidden="1" customWidth="1"/>
    <col min="10" max="10" width="48.875" style="17" hidden="1" customWidth="1"/>
    <col min="11" max="11" width="9" style="17" hidden="1" customWidth="1"/>
    <col min="12" max="13" width="8.875" style="17" hidden="1" customWidth="1"/>
    <col min="14" max="14" width="31.25" style="17" customWidth="1"/>
    <col min="15" max="26" width="8.875" style="17" customWidth="1"/>
    <col min="27" max="16384" width="8.875" style="17"/>
  </cols>
  <sheetData>
    <row r="1" spans="1:10" ht="30" customHeight="1">
      <c r="A1" s="424" t="str">
        <f ca="1">OFFSET(L!$C$1,MATCH("Checker"&amp;ADDRESS(ROW(),COLUMN(),4),L!$A:$A,0)-1,SL,,)</f>
        <v>To ensure all required fields have been populated before submitting to your customers review form for any line items highlighted in red</v>
      </c>
      <c r="B1" s="424"/>
      <c r="C1" s="424"/>
      <c r="D1" s="127" t="str">
        <f ca="1">OFFSET(L!$C$1,MATCH("Checker"&amp;ADDRESS(ROW(),COLUMN(),4),L!$A:$A,0)-1,SL,,)</f>
        <v>Required fields remaining to be completed</v>
      </c>
      <c r="E1" s="74" t="s">
        <v>439</v>
      </c>
    </row>
    <row r="2" spans="1:10" ht="15">
      <c r="A2" s="67" t="s">
        <v>484</v>
      </c>
      <c r="B2" s="68" t="str">
        <f>IF(F57=1,"Click here to return to Smelter List","")</f>
        <v/>
      </c>
      <c r="C2" s="131" t="str">
        <f>IF(F56=1,"Click here to return to Product List","")</f>
        <v/>
      </c>
      <c r="D2" s="158" t="str">
        <f>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ITW Trans Tech</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C. User defined [Specify in 'Description of scope']</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 (*)</v>
      </c>
      <c r="B6" s="90" t="str">
        <f>Declaration!D10</f>
        <v xml:space="preserve">Consumable Products. These include Inks, Thinners, Hardeners, Printing Pads, and Printing Plates						</v>
      </c>
      <c r="C6" s="90" t="str">
        <f t="shared" ca="1" si="0"/>
        <v>Complete</v>
      </c>
      <c r="D6" s="96" t="str">
        <f>IF(H6=1,"Click here to provide a Description of Scope","")</f>
        <v/>
      </c>
      <c r="E6" s="74" t="s">
        <v>744</v>
      </c>
      <c r="F6" s="95">
        <f>IF(OR(B5=Declaration!P9,B5=Declaration!Q9,B5=0),0,1)</f>
        <v>1</v>
      </c>
      <c r="G6" s="71">
        <f t="shared" si="1"/>
        <v>0</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Prasanth Bijjam</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pbijjam@itwids.com</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630-784-4698</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Prasanth Bijjam</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pbijjam@itwids.com</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t="str">
        <f>Declaration!D21</f>
        <v>630-784-4698</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44421</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443</v>
      </c>
      <c r="F14" s="94"/>
      <c r="G14" s="19"/>
      <c r="H14" s="73">
        <f t="shared" si="2"/>
        <v>0</v>
      </c>
    </row>
    <row r="15" spans="1:10" ht="26.25">
      <c r="A15" s="91" t="str">
        <f ca="1">Declaration!B26</f>
        <v>Cobalt</v>
      </c>
      <c r="B15" s="90" t="str">
        <f>Declaration!D26</f>
        <v>No</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1">
      <c r="A19" s="90" t="str">
        <f ca="1">Declaration!B31</f>
        <v xml:space="preserve">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51">
      <c r="A20" s="91" t="str">
        <f ca="1">Declaration!B32</f>
        <v>Cobalt</v>
      </c>
      <c r="B20" s="90">
        <f>Declaration!D32</f>
        <v>0</v>
      </c>
      <c r="C20" s="161" t="str">
        <f t="shared" ca="1" si="3"/>
        <v>Complete</v>
      </c>
      <c r="D20" s="96" t="str">
        <f>IF(H20=1,"Click here to answer question 2 for Cobalt","")</f>
        <v/>
      </c>
      <c r="E20" s="74" t="s">
        <v>440</v>
      </c>
      <c r="F20" s="95">
        <f>IF(OR(B$15="No",B$15="Unknown"),0,1)</f>
        <v>0</v>
      </c>
      <c r="G20" s="71">
        <f t="shared" ref="G20:G55" si="5">IF(B20=0,1,0)</f>
        <v>1</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8.25">
      <c r="A24" s="90" t="str">
        <f ca="1">Declaration!B37</f>
        <v xml:space="preserve">3) Does 100 percent of the cobalt originate from recycled or scrap sources? </v>
      </c>
      <c r="B24" s="93"/>
      <c r="C24" s="93"/>
      <c r="D24" s="97"/>
      <c r="E24" s="74" t="s">
        <v>744</v>
      </c>
      <c r="F24" s="94"/>
      <c r="G24" s="19"/>
      <c r="H24" s="19"/>
      <c r="J24" s="157"/>
    </row>
    <row r="25" spans="1:10" ht="51">
      <c r="A25" s="91" t="str">
        <f ca="1">Declaration!B38</f>
        <v>Cobalt</v>
      </c>
      <c r="B25" s="90">
        <f>Declaration!D38</f>
        <v>0</v>
      </c>
      <c r="C25" s="161" t="str">
        <f ca="1">IF(H25=1,J25,I25)</f>
        <v>Complete</v>
      </c>
      <c r="D25" s="96" t="str">
        <f>IF(H25=1,"Click here to answer question 3 for Cobalt","")</f>
        <v/>
      </c>
      <c r="E25" s="74" t="s">
        <v>744</v>
      </c>
      <c r="F25" s="95">
        <f>F20</f>
        <v>0</v>
      </c>
      <c r="G25" s="71">
        <f>IF(B25=0,1,0)</f>
        <v>1</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8.25">
      <c r="A29" s="90" t="str">
        <f ca="1">Declaration!B43</f>
        <v>4) What percentage of relevant suppliers have provided a response to your supply chain survey?</v>
      </c>
      <c r="B29" s="93"/>
      <c r="C29" s="93"/>
      <c r="D29" s="97"/>
      <c r="E29" s="74" t="s">
        <v>440</v>
      </c>
      <c r="F29" s="94"/>
      <c r="G29" s="19"/>
      <c r="H29" s="19"/>
    </row>
    <row r="30" spans="1:10" ht="26.25">
      <c r="A30" s="91" t="str">
        <f ca="1">Declaration!B44</f>
        <v>Cobalt</v>
      </c>
      <c r="B30" s="90">
        <f>Declaration!D44</f>
        <v>0</v>
      </c>
      <c r="C30" s="161" t="str">
        <f t="shared" ca="1" si="3"/>
        <v>Complete</v>
      </c>
      <c r="D30" s="98" t="str">
        <f>IF(H30=1,"Click here to answer question 4 for Cobalt","")</f>
        <v/>
      </c>
      <c r="E30" s="74" t="s">
        <v>439</v>
      </c>
      <c r="F30" s="95">
        <f>F20</f>
        <v>0</v>
      </c>
      <c r="G30" s="71">
        <f t="shared" si="5"/>
        <v>1</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2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2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1">
      <c r="A34" s="90" t="str">
        <f ca="1">Declaration!B49</f>
        <v xml:space="preserve">5) Have you identified all of the smelters supplying the cobalt to your supply chain? </v>
      </c>
      <c r="B34" s="93"/>
      <c r="C34" s="93"/>
      <c r="D34" s="97"/>
      <c r="E34" s="74" t="s">
        <v>441</v>
      </c>
      <c r="F34" s="94"/>
      <c r="G34" s="19"/>
      <c r="H34" s="19"/>
    </row>
    <row r="35" spans="1:10" ht="51.75">
      <c r="A35" s="91" t="str">
        <f ca="1">Declaration!B50</f>
        <v>Cobalt</v>
      </c>
      <c r="B35" s="90">
        <f>Declaration!D50</f>
        <v>0</v>
      </c>
      <c r="C35" s="161" t="str">
        <f t="shared" ca="1" si="3"/>
        <v>Complete</v>
      </c>
      <c r="D35" s="98" t="str">
        <f>IF(H35=1,"Click here to answer question 5 for Cobalt","")</f>
        <v/>
      </c>
      <c r="E35" s="74" t="s">
        <v>743</v>
      </c>
      <c r="F35" s="95">
        <f>F20</f>
        <v>0</v>
      </c>
      <c r="G35" s="71">
        <f t="shared" si="5"/>
        <v>1</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7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7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75">
      <c r="A39" s="90" t="str">
        <f ca="1">Declaration!B55</f>
        <v xml:space="preserve">6) Has all applicable smelter information received by your company been reported in this declaration? </v>
      </c>
      <c r="B39" s="93"/>
      <c r="C39" s="93"/>
      <c r="D39" s="97"/>
      <c r="E39" s="74" t="s">
        <v>442</v>
      </c>
      <c r="F39" s="94"/>
      <c r="G39" s="19"/>
      <c r="H39" s="19"/>
    </row>
    <row r="40" spans="1:10" ht="39">
      <c r="A40" s="91" t="str">
        <f ca="1">Declaration!B56</f>
        <v>Cobalt</v>
      </c>
      <c r="B40" s="90">
        <f>Declaration!D56</f>
        <v>0</v>
      </c>
      <c r="C40" s="161" t="str">
        <f t="shared" ca="1" si="3"/>
        <v>Complete</v>
      </c>
      <c r="D40" s="98" t="str">
        <f>IF(H40=1,"Click here to answer question 6 for Cobalt","")</f>
        <v/>
      </c>
      <c r="E40" s="74" t="s">
        <v>440</v>
      </c>
      <c r="F40" s="95">
        <f>F20</f>
        <v>0</v>
      </c>
      <c r="G40" s="71">
        <f t="shared" si="5"/>
        <v>1</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5">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t="str">
        <f>Declaration!D63</f>
        <v>No</v>
      </c>
      <c r="C45" s="161" t="str">
        <f t="shared" ca="1" si="3"/>
        <v>Complete</v>
      </c>
      <c r="D45" s="267" t="str">
        <f>IF(H45=1,"Click here to answer question (A)","")</f>
        <v/>
      </c>
      <c r="E45" s="74" t="s">
        <v>744</v>
      </c>
      <c r="F45" s="95">
        <f>IF(SUM(F$20:F$23)=0,0,1)</f>
        <v>0</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15">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51">
      <c r="A47" s="90" t="str">
        <f ca="1">Declaration!B65</f>
        <v xml:space="preserve">B. Does your policy cover, at a minimum, all risks in the OECD Due Diligence Guidance Annex II Model Policy, as well as the worst forms of child labor? </v>
      </c>
      <c r="B47" s="90" t="str">
        <f>Declaration!D65</f>
        <v>No</v>
      </c>
      <c r="C47" s="161" t="str">
        <f ca="1">IF(H47=1,J47,I47)</f>
        <v>Complete</v>
      </c>
      <c r="D47" s="268" t="str">
        <f>IF(H47=1,"Click here to answer question (B)","")</f>
        <v/>
      </c>
      <c r="E47" s="74" t="s">
        <v>744</v>
      </c>
      <c r="F47" s="95">
        <f t="shared" ref="F47:F55" si="7">F$45</f>
        <v>0</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t="str">
        <f>Declaration!D67</f>
        <v>Yes</v>
      </c>
      <c r="C48" s="161" t="str">
        <f ca="1">IF(H48=1,J48,I48)</f>
        <v>Complete</v>
      </c>
      <c r="D48" s="268" t="str">
        <f>IF(H48=1,"Click here to answer question (C)","")</f>
        <v/>
      </c>
      <c r="E48" s="74" t="s">
        <v>744</v>
      </c>
      <c r="F48" s="95">
        <f t="shared" si="7"/>
        <v>0</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 xml:space="preserve">D. Do you require suppliers to exercise due diligence over the cobalt supply chain in accordance with the OECD Due Diligence Guidance? </v>
      </c>
      <c r="B49" s="90" t="str">
        <f>Declaration!D69</f>
        <v>No</v>
      </c>
      <c r="C49" s="346" t="str">
        <f t="shared" ca="1" si="3"/>
        <v>Complete</v>
      </c>
      <c r="D49" s="268" t="str">
        <f>IF(H49=1,"Click here to answer question (D)","")</f>
        <v/>
      </c>
      <c r="E49" s="74" t="s">
        <v>744</v>
      </c>
      <c r="F49" s="95">
        <f t="shared" si="7"/>
        <v>0</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 xml:space="preserve">E. Do you require your direct suppliers to source cobalt from smelters whose due diligence practices have been validated by an independent third party audit program? </v>
      </c>
      <c r="B50" s="90" t="str">
        <f>Declaration!D71</f>
        <v>No</v>
      </c>
      <c r="C50" s="161" t="str">
        <f ca="1">IF(H50=1,J50,I50)</f>
        <v>Complete</v>
      </c>
      <c r="D50" s="268" t="str">
        <f>IF(H50=1,"Click here to answer question (E)","")</f>
        <v/>
      </c>
      <c r="E50" s="74" t="s">
        <v>744</v>
      </c>
      <c r="F50" s="95">
        <f t="shared" si="7"/>
        <v>0</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 xml:space="preserve">F. Do you require suppliers' due diligence practices to cover, at a minimum, all risks in the OECD Due Diligence Guidance Annex II Model Policy, as well as the worst forms of child labor? </v>
      </c>
      <c r="B51" s="90" t="str">
        <f>Declaration!D73</f>
        <v>No</v>
      </c>
      <c r="C51" s="346" t="str">
        <f t="shared" ca="1" si="3"/>
        <v>Complete</v>
      </c>
      <c r="D51" s="268" t="str">
        <f>IF(H51=1,"Click here to answer question (F)","")</f>
        <v/>
      </c>
      <c r="E51" s="74" t="s">
        <v>744</v>
      </c>
      <c r="F51" s="95">
        <f t="shared" si="7"/>
        <v>0</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 xml:space="preserve">G. Does your company conduct cobalt supply chain survey(s) of your relevant supplier(s)? </v>
      </c>
      <c r="B53" s="90" t="str">
        <f>IF(Declaration!D75="No",Declaration!D75,IF(Declaration!D75="Yes, CRT",Declaration!D75,IF(Declaration!D75="Yes, Using Other Format (Describe)",Declaration!G75,0)))</f>
        <v>No</v>
      </c>
      <c r="C53" s="161" t="str">
        <f t="shared" ca="1" si="3"/>
        <v>Complete</v>
      </c>
      <c r="D53" s="268" t="str">
        <f>IF(H53=1,"Click here to answer question (G)","")</f>
        <v/>
      </c>
      <c r="E53" s="74" t="s">
        <v>744</v>
      </c>
      <c r="F53" s="95">
        <f t="shared" si="7"/>
        <v>0</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 xml:space="preserve">H. Do you review due diligence information received from your suppliers against your company’s expectations? </v>
      </c>
      <c r="B54" s="90" t="str">
        <f>Declaration!D77</f>
        <v>Yes</v>
      </c>
      <c r="C54" s="346" t="str">
        <f t="shared" ca="1" si="3"/>
        <v>Complete</v>
      </c>
      <c r="D54" s="268" t="str">
        <f>IF(H54=1,"Click here to answer question (H)","")</f>
        <v/>
      </c>
      <c r="E54" s="74" t="s">
        <v>744</v>
      </c>
      <c r="F54" s="95">
        <f t="shared" si="7"/>
        <v>0</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 xml:space="preserve">I. Does your review process include corrective action management? </v>
      </c>
      <c r="B55" s="90" t="str">
        <f>Declaration!D79</f>
        <v>No</v>
      </c>
      <c r="C55" s="346" t="str">
        <f ca="1">IF(H55=1,J55,I55)</f>
        <v>Complete</v>
      </c>
      <c r="D55" s="268" t="str">
        <f>IF(H55=1,"Click here to answer question (I)","")</f>
        <v/>
      </c>
      <c r="E55" s="74" t="s">
        <v>744</v>
      </c>
      <c r="F55" s="95">
        <f t="shared" si="7"/>
        <v>0</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IF(K57=1,L57,IF(B15="No","Not Required",IF(G57=0,I57,J57)))</f>
        <v>Not Required</v>
      </c>
      <c r="D57" s="339" t="str">
        <f>IF(H57=0,"","Click here to provide smelter information")</f>
        <v/>
      </c>
      <c r="E57" s="74" t="s">
        <v>744</v>
      </c>
      <c r="F57" s="95">
        <f>F$45</f>
        <v>0</v>
      </c>
      <c r="G57" s="71">
        <f>IF(AND(COUNTIF(SmelterIdetifiedForMetal,"Cobalt")&gt;0,COUNTIF('Smelter List'!AB$5:AB$2500,"Cobalt?*")&gt;0),0,1)</f>
        <v>1</v>
      </c>
      <c r="H57" s="72">
        <f>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0</v>
      </c>
      <c r="G58" s="71">
        <f>IF(COUNTIF('Smelter List'!C5:C9,"")&lt;10,0,1)</f>
        <v>0</v>
      </c>
      <c r="H58" s="72" t="e">
        <f>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0</v>
      </c>
      <c r="G59" s="71">
        <f>IF(COUNTIF('Smelter List'!C5:C10,"")&lt;10,0,1)</f>
        <v>0</v>
      </c>
      <c r="H59" s="72" t="e">
        <f>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0</v>
      </c>
      <c r="G60" s="71">
        <f>IF(COUNTIF('Smelter List'!C5:C11,"")&lt;10,0,1)</f>
        <v>0</v>
      </c>
      <c r="H60" s="72" t="e">
        <f>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5">
      <c r="A61" s="169" t="s">
        <v>1199</v>
      </c>
      <c r="B61" s="90"/>
      <c r="C61" s="169" t="str">
        <f ca="1">IF(F61=0,J61,IF(G61=0,I61,L61))</f>
        <v>N/A</v>
      </c>
      <c r="D61" s="96"/>
      <c r="E61" s="74"/>
      <c r="F61" s="95">
        <f ca="1">IF(COUNTIF('Smelter List'!$C:$C,"Smelter Not Listed")&gt;0,1,0)</f>
        <v>0</v>
      </c>
      <c r="G61" s="71">
        <f ca="1">SUM('Smelter List'!X5:X2498)</f>
        <v>0</v>
      </c>
      <c r="H61" s="72">
        <f ca="1">F61*G61</f>
        <v>0</v>
      </c>
      <c r="I61" s="156" t="str">
        <f ca="1">OFFSET(L!$C$1,MATCH("Checker"&amp;"Comp",L!$A:$A,0)-1,SL,,)</f>
        <v>Complete</v>
      </c>
      <c r="J61" s="17" t="s">
        <v>1200</v>
      </c>
      <c r="K61" s="159"/>
      <c r="L61" s="17" t="s">
        <v>1201</v>
      </c>
    </row>
    <row r="62" spans="1:12">
      <c r="H62" s="17">
        <f>SUM(H4:H57)</f>
        <v>0</v>
      </c>
    </row>
    <row r="63" spans="1:12">
      <c r="A63" s="19"/>
    </row>
    <row r="64" spans="1:12">
      <c r="A64" s="19"/>
    </row>
    <row r="65" spans="1:1" ht="13.5" thickBot="1">
      <c r="A65" s="19"/>
    </row>
  </sheetData>
  <sheetProtection algorithmName="SHA-512" hashValue="31wS5U8pMkYHXsxpy0ZUIcrtkzxIwtI+8Emd14YZjU4VckCWxC9sOaoMDd3uQQYbEWpEXD9YbBXs4MmAG1TgZQ==" saltValue="MQW/k96kkpd7xkrn870pL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6" type="noConversion"/>
  <conditionalFormatting sqref="B57">
    <cfRule type="expression" dxfId="55" priority="386" stopIfTrue="1">
      <formula>IF(F57=0,TRUE)</formula>
    </cfRule>
  </conditionalFormatting>
  <conditionalFormatting sqref="A5:A13">
    <cfRule type="expression" dxfId="54" priority="94" stopIfTrue="1">
      <formula>$F5=0</formula>
    </cfRule>
    <cfRule type="expression" dxfId="53" priority="95" stopIfTrue="1">
      <formula>AND($F5=1,$G5=0)</formula>
    </cfRule>
    <cfRule type="expression" dxfId="52" priority="96" stopIfTrue="1">
      <formula>AND($F5&lt;&gt;0,$G5&lt;&gt;0)</formula>
    </cfRule>
  </conditionalFormatting>
  <conditionalFormatting sqref="B56">
    <cfRule type="expression" dxfId="51" priority="92" stopIfTrue="1">
      <formula>$F56=0</formula>
    </cfRule>
  </conditionalFormatting>
  <conditionalFormatting sqref="D46">
    <cfRule type="expression" dxfId="50" priority="403" stopIfTrue="1">
      <formula>$H$46=0</formula>
    </cfRule>
  </conditionalFormatting>
  <conditionalFormatting sqref="B58">
    <cfRule type="expression" dxfId="49" priority="84" stopIfTrue="1">
      <formula>IF(F58=0,TRUE)</formula>
    </cfRule>
  </conditionalFormatting>
  <conditionalFormatting sqref="B59">
    <cfRule type="expression" dxfId="48" priority="80" stopIfTrue="1">
      <formula>IF(F59=0,TRUE)</formula>
    </cfRule>
  </conditionalFormatting>
  <conditionalFormatting sqref="B60:B61">
    <cfRule type="expression" dxfId="47" priority="76" stopIfTrue="1">
      <formula>IF(F60=0,TRUE)</formula>
    </cfRule>
  </conditionalFormatting>
  <conditionalFormatting sqref="A57:A61">
    <cfRule type="expression" dxfId="46" priority="59" stopIfTrue="1">
      <formula>C57="Not Required"</formula>
    </cfRule>
    <cfRule type="expression" dxfId="45"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44" priority="392" stopIfTrue="1">
      <formula>$F4=0</formula>
    </cfRule>
    <cfRule type="expression" dxfId="43" priority="393" stopIfTrue="1">
      <formula>$H4=0</formula>
    </cfRule>
    <cfRule type="expression" dxfId="42" priority="394" stopIfTrue="1">
      <formula>$H4=1</formula>
    </cfRule>
  </conditionalFormatting>
  <conditionalFormatting sqref="C61 A61">
    <cfRule type="expression" dxfId="41" priority="56" stopIfTrue="1">
      <formula>IF(AND($F$61=1,$G$61=1),TRUE,FALSE)</formula>
    </cfRule>
  </conditionalFormatting>
  <conditionalFormatting sqref="C20:C23">
    <cfRule type="expression" dxfId="40" priority="40" stopIfTrue="1">
      <formula>B15="No"</formula>
    </cfRule>
    <cfRule type="expression" dxfId="39" priority="41" stopIfTrue="1">
      <formula>OR(C20="Complete",C20="填写", C20="記入済",C20="완료",C20="Complétez",C20="Concluído",C20="Vollständig",C20="Completare",C20="Doldurun")</formula>
    </cfRule>
  </conditionalFormatting>
  <conditionalFormatting sqref="C40:C43">
    <cfRule type="expression" dxfId="38" priority="48" stopIfTrue="1">
      <formula>B15="No"</formula>
    </cfRule>
    <cfRule type="expression" dxfId="37" priority="49" stopIfTrue="1">
      <formula>OR(C40="Complete",C40="填写", C40="記入済",C40="완료",C40="Complétez",C40="Concluído",C40="Vollständig",C40="Completare",C40="Doldurun")</formula>
    </cfRule>
  </conditionalFormatting>
  <conditionalFormatting sqref="C35:C38">
    <cfRule type="expression" dxfId="36" priority="46" stopIfTrue="1">
      <formula>B15="No"</formula>
    </cfRule>
    <cfRule type="expression" dxfId="35" priority="47" stopIfTrue="1">
      <formula>OR(C35="Complete",C35="填写", C35="記入済",C35="완료",C35="Complétez",C35="Concluído",C35="Vollständig",C35="Completare",C35="Doldurun")</formula>
    </cfRule>
  </conditionalFormatting>
  <conditionalFormatting sqref="C30:C33">
    <cfRule type="expression" dxfId="34" priority="44" stopIfTrue="1">
      <formula>B15="No"</formula>
    </cfRule>
    <cfRule type="expression" dxfId="33" priority="45" stopIfTrue="1">
      <formula>OR(C30="Complete",C30="填写", C30="記入済",C30="완료",C30="Complétez",C30="Concluído",C30="Vollständig",C30="Completare",C30="Doldurun")</formula>
    </cfRule>
  </conditionalFormatting>
  <conditionalFormatting sqref="C25:C28">
    <cfRule type="expression" dxfId="32" priority="42" stopIfTrue="1">
      <formula>B15="No"</formula>
    </cfRule>
    <cfRule type="expression" dxfId="31" priority="43" stopIfTrue="1">
      <formula>OR(C25="Complete",C25="填写", C25="記入済",C25="완료",C25="Complétez",C25="Concluído",C25="Vollständig",C25="Completare",C25="Doldurun")</formula>
    </cfRule>
  </conditionalFormatting>
  <conditionalFormatting sqref="A58">
    <cfRule type="expression" dxfId="30" priority="38">
      <formula>IF(A58,"")=TRUE</formula>
    </cfRule>
  </conditionalFormatting>
  <conditionalFormatting sqref="C57">
    <cfRule type="expression" dxfId="29" priority="31" stopIfTrue="1">
      <formula>C57="Not Required"</formula>
    </cfRule>
    <cfRule type="expression" dxfId="28" priority="32" stopIfTrue="1">
      <formula>OR(C57="Complete",C57="填写", C57="記入済",C57="완료",C57="Complétez",C57="Concluído",C57="Vollständig",C57="Completare",C57="Doldurun")</formula>
    </cfRule>
  </conditionalFormatting>
  <conditionalFormatting sqref="C49">
    <cfRule type="expression" dxfId="27" priority="21" stopIfTrue="1">
      <formula>B15="No"</formula>
    </cfRule>
    <cfRule type="expression" dxfId="26" priority="22" stopIfTrue="1">
      <formula>OR(C49="Complete",C49="填写", C49="記入済",C49="완료",C49="Complétez",C49="Concluído",C49="Vollständig",C49="Completare",C49="Doldurun")</formula>
    </cfRule>
  </conditionalFormatting>
  <conditionalFormatting sqref="C51">
    <cfRule type="expression" dxfId="25" priority="19" stopIfTrue="1">
      <formula>B15="No"</formula>
    </cfRule>
    <cfRule type="expression" dxfId="24" priority="20" stopIfTrue="1">
      <formula>OR(C51="Complete",C51="填写", C51="記入済",C51="완료",C51="Complétez",C51="Concluído",C51="Vollständig",C51="Completare",C51="Doldurun")</formula>
    </cfRule>
  </conditionalFormatting>
  <conditionalFormatting sqref="C53">
    <cfRule type="expression" dxfId="23"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22" priority="52" stopIfTrue="1">
      <formula>OR(C48="Complete",C48="填写", C48="記入済",C48="완료",C48="Complétez",C48="Concluído",C48="Vollständig",C48="Completare",C48="Doldurun")</formula>
    </cfRule>
    <cfRule type="expression" dxfId="21" priority="16" stopIfTrue="1">
      <formula>B15="No"</formula>
    </cfRule>
  </conditionalFormatting>
  <conditionalFormatting sqref="C45">
    <cfRule type="expression" dxfId="20" priority="2" stopIfTrue="1">
      <formula>B15="No"</formula>
    </cfRule>
    <cfRule type="expression" dxfId="19" priority="15" stopIfTrue="1">
      <formula>OR(C45="Complete",C45="填写", C45="記入済",C45="완료",C45="Complétez",C45="Concluído",C45="Vollständig",C45="Completare",C45="Doldurun")</formula>
    </cfRule>
  </conditionalFormatting>
  <conditionalFormatting sqref="C47">
    <cfRule type="expression" dxfId="18" priority="13" stopIfTrue="1">
      <formula>B15="No"</formula>
    </cfRule>
    <cfRule type="expression" dxfId="17" priority="66" stopIfTrue="1">
      <formula>OR(C47="Complete",C47="填写", C47="記入済",C47="완료",C47="Complétez",C47="Concluído",C47="Vollständig",C47="Completare",C47="Doldurun")</formula>
    </cfRule>
  </conditionalFormatting>
  <conditionalFormatting sqref="C50">
    <cfRule type="expression" dxfId="16" priority="10" stopIfTrue="1">
      <formula>B15="No"</formula>
    </cfRule>
    <cfRule type="expression" dxfId="15" priority="11" stopIfTrue="1">
      <formula>OR(C50="Complete",C50="填写", C50="記入済",C50="완료",C50="Complétez",C50="Concluído",C50="Vollständig",C50="Completare",C50="Doldurun")</formula>
    </cfRule>
  </conditionalFormatting>
  <conditionalFormatting sqref="C54">
    <cfRule type="expression" dxfId="14" priority="7" stopIfTrue="1">
      <formula>B15="No"</formula>
    </cfRule>
    <cfRule type="expression" dxfId="13" priority="8" stopIfTrue="1">
      <formula>OR(C54="Complete",C54="填写", C54="記入済",C54="완료",C54="Complétez",C54="Concluído",C54="Vollständig",C54="Completare",C54="Doldurun")</formula>
    </cfRule>
  </conditionalFormatting>
  <conditionalFormatting sqref="C55">
    <cfRule type="expression" dxfId="12" priority="5" stopIfTrue="1">
      <formula>B15="No"</formula>
    </cfRule>
    <cfRule type="expression" dxfId="11" priority="6" stopIfTrue="1">
      <formula>OR(C55="Complete",C55="填写", C55="記入済",C55="완료",C55="Complétez",C55="Concluído",C55="Vollständig",C55="Completare",C55="Doldurun")</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B2" location="'Smelter List'!A1" display="'Smelter List'!A1" xr:uid="{00000000-0004-0000-0500-00000A000000}"/>
    <hyperlink ref="D6" location="Declaration!B10" display="Declaration!B10" xr:uid="{00000000-0004-0000-0500-00000B000000}"/>
    <hyperlink ref="D55" location="Declaration!B79" display="Declaration!B79" xr:uid="{00000000-0004-0000-0500-00000C000000}"/>
    <hyperlink ref="D54" location="Declaration!B77" display="Declaration!B77" xr:uid="{00000000-0004-0000-0500-00000D000000}"/>
    <hyperlink ref="D51" location="Declaration!B73" display="Declaration!B73" xr:uid="{00000000-0004-0000-0500-00000E000000}"/>
    <hyperlink ref="D50" location="Declaration!B71" display="Declaration!B71" xr:uid="{00000000-0004-0000-0500-00000F000000}"/>
    <hyperlink ref="D49" location="Declaration!B69" display="Declaration!B69" xr:uid="{00000000-0004-0000-0500-000010000000}"/>
    <hyperlink ref="D48" location="Declaration!B67" display="Declaration!B67" xr:uid="{00000000-0004-0000-0500-000011000000}"/>
    <hyperlink ref="D47" location="Declaration!B65" display="Declaration!B65" xr:uid="{00000000-0004-0000-0500-000012000000}"/>
    <hyperlink ref="D43" location="Declaration!B65" display="Declaration!B65" xr:uid="{00000000-0004-0000-0500-000013000000}"/>
    <hyperlink ref="D42" location="Declaration!B64" display="Declaration!B64" xr:uid="{00000000-0004-0000-0500-000014000000}"/>
    <hyperlink ref="D41" location="Declaration!B63" display="Declaration!B63" xr:uid="{00000000-0004-0000-0500-000015000000}"/>
    <hyperlink ref="D40" location="Declaration!B56" display="Declaration!B56" xr:uid="{00000000-0004-0000-0500-000016000000}"/>
    <hyperlink ref="D38" location="Declaration!B59" display="Declaration!B59" xr:uid="{00000000-0004-0000-0500-000017000000}"/>
    <hyperlink ref="D37" location="Declaration!B58" display="Declaration!B58" xr:uid="{00000000-0004-0000-0500-000018000000}"/>
    <hyperlink ref="D36" location="Declaration!B57" display="Declaration!B57" xr:uid="{00000000-0004-0000-0500-000019000000}"/>
    <hyperlink ref="D35" location="Declaration!B50" display="Declaration!B50" xr:uid="{00000000-0004-0000-0500-00001A000000}"/>
    <hyperlink ref="D33" location="Declaration!B53" display="Declaration!B53" xr:uid="{00000000-0004-0000-0500-00001B000000}"/>
    <hyperlink ref="D32" location="Declaration!B52" display="Declaration!B52" xr:uid="{00000000-0004-0000-0500-00001C000000}"/>
    <hyperlink ref="D31" location="Declaration!B51" display="Declaration!B51" xr:uid="{00000000-0004-0000-0500-00001D000000}"/>
    <hyperlink ref="D30" location="Declaration!B44" display="Declaration!B44" xr:uid="{00000000-0004-0000-0500-00001E000000}"/>
    <hyperlink ref="D18" location="Declaration!B29" display="Declaration!B29" xr:uid="{00000000-0004-0000-0500-00001F000000}"/>
    <hyperlink ref="D17" location="Declaration!B28" display="Declaration!B28" xr:uid="{00000000-0004-0000-0500-000020000000}"/>
    <hyperlink ref="D16" location="Declaration!B27" display="Declaration!B27" xr:uid="{00000000-0004-0000-0500-000021000000}"/>
    <hyperlink ref="D15" location="Declaration!B26" display="Declaration!B26" xr:uid="{00000000-0004-0000-0500-000022000000}"/>
    <hyperlink ref="D13" location="Declaration!B22" display="Declaration!B22" xr:uid="{00000000-0004-0000-0500-000023000000}"/>
    <hyperlink ref="D11" location="Declaration!B20" display="Declaration!B20" xr:uid="{00000000-0004-0000-0500-000024000000}"/>
    <hyperlink ref="D10" location="Declaration!B18" display="Declaration!B18" xr:uid="{00000000-0004-0000-0500-000025000000}"/>
    <hyperlink ref="D4" location="Declaration!D8" display="Declaration!D8" xr:uid="{00000000-0004-0000-0500-000026000000}"/>
    <hyperlink ref="C2" location="'Product List'!A1" display="'Product List'!A1" xr:uid="{00000000-0004-0000-0500-000027000000}"/>
    <hyperlink ref="A2" location="Declaration!A1" display="Click here to return to Declaration tab" xr:uid="{00000000-0004-0000-0500-000028000000}"/>
    <hyperlink ref="D45" location="Declaration!B63" display="Declaration!B63" xr:uid="{00000000-0004-0000-0500-000029000000}"/>
    <hyperlink ref="D7" location="Declaration!B15" display="Declaration!B15" xr:uid="{00000000-0004-0000-0500-00002A000000}"/>
    <hyperlink ref="D5" location="Declaration!B9" display="Declaration!B9" xr:uid="{00000000-0004-0000-0500-00002B000000}"/>
    <hyperlink ref="D20" location="Declaration!B32" display="Declaration!B32" xr:uid="{00000000-0004-0000-0500-00002C000000}"/>
    <hyperlink ref="D56" location="'Product List'!A1" display="'Product List'!A1" xr:uid="{00000000-0004-0000-0500-00002D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zoomScale="80" zoomScaleNormal="80" workbookViewId="0">
      <pane xSplit="2" ySplit="5" topLeftCell="C6" activePane="bottomRight" state="frozen"/>
      <selection activeCell="B24" sqref="B24:J24"/>
      <selection pane="topRight" activeCell="B24" sqref="B24:J24"/>
      <selection pane="bottomLeft" activeCell="B24" sqref="B24:J24"/>
      <selection pane="bottomRight" activeCell="D20" sqref="D20"/>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26" t="str">
        <f ca="1">OFFSET(L!$C$1,MATCH("Product List"&amp;ADDRESS(ROW(),COLUMN(),4),L!$A:$A,0)-1,SL,,)</f>
        <v>Completion required only if reporting level "Product (or List of Products)" selected on the 'Declaration' worksheet.</v>
      </c>
      <c r="B1" s="427"/>
      <c r="C1" s="427"/>
      <c r="D1" s="427"/>
      <c r="E1" s="126"/>
    </row>
    <row r="2" spans="1:35">
      <c r="A2" s="23"/>
      <c r="B2" s="128"/>
      <c r="C2" s="128"/>
      <c r="D2"/>
      <c r="E2" s="24"/>
    </row>
    <row r="3" spans="1:35">
      <c r="A3" s="23"/>
      <c r="B3" s="128"/>
      <c r="C3" s="128"/>
      <c r="D3" s="128"/>
      <c r="E3" s="24"/>
    </row>
    <row r="4" spans="1:35" ht="15.75" customHeight="1">
      <c r="A4" s="23"/>
      <c r="B4" s="425" t="s">
        <v>484</v>
      </c>
      <c r="C4" s="425"/>
      <c r="D4" s="425"/>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c r="A6" s="138"/>
      <c r="B6" s="349"/>
      <c r="C6" s="349"/>
      <c r="D6" s="349"/>
      <c r="E6" s="26"/>
      <c r="F6"/>
      <c r="G6"/>
      <c r="H6"/>
      <c r="I6"/>
      <c r="J6"/>
      <c r="K6"/>
      <c r="L6"/>
      <c r="M6"/>
      <c r="N6"/>
      <c r="O6"/>
      <c r="P6"/>
      <c r="Q6"/>
      <c r="R6"/>
      <c r="S6"/>
      <c r="T6"/>
      <c r="U6"/>
      <c r="V6"/>
      <c r="W6"/>
      <c r="X6"/>
      <c r="Y6"/>
      <c r="Z6"/>
      <c r="AA6"/>
      <c r="AB6"/>
      <c r="AC6"/>
      <c r="AD6"/>
      <c r="AE6"/>
      <c r="AF6"/>
      <c r="AG6"/>
      <c r="AH6"/>
      <c r="AI6"/>
    </row>
    <row r="7" spans="1:35" s="27" customFormat="1">
      <c r="A7" s="139"/>
      <c r="B7" s="349"/>
      <c r="C7" s="349"/>
      <c r="D7" s="349"/>
      <c r="E7" s="26"/>
      <c r="F7"/>
      <c r="G7"/>
      <c r="H7"/>
      <c r="I7"/>
      <c r="J7"/>
      <c r="K7"/>
      <c r="L7"/>
      <c r="M7"/>
      <c r="N7"/>
      <c r="O7"/>
      <c r="P7"/>
      <c r="Q7"/>
      <c r="R7"/>
      <c r="S7"/>
      <c r="T7"/>
      <c r="U7"/>
      <c r="V7"/>
      <c r="W7"/>
      <c r="X7"/>
      <c r="Y7"/>
      <c r="Z7"/>
      <c r="AA7"/>
      <c r="AB7"/>
      <c r="AC7"/>
      <c r="AD7"/>
      <c r="AE7"/>
      <c r="AF7"/>
      <c r="AG7"/>
      <c r="AH7"/>
      <c r="AI7"/>
    </row>
    <row r="8" spans="1:35" s="27" customFormat="1">
      <c r="A8" s="139"/>
      <c r="B8" s="349"/>
      <c r="C8" s="349"/>
      <c r="D8" s="349"/>
      <c r="E8" s="26"/>
      <c r="F8"/>
      <c r="G8"/>
      <c r="H8"/>
      <c r="I8"/>
      <c r="J8"/>
      <c r="K8"/>
      <c r="L8"/>
      <c r="M8"/>
      <c r="N8"/>
      <c r="O8"/>
      <c r="P8"/>
      <c r="Q8"/>
      <c r="R8"/>
      <c r="S8"/>
      <c r="T8"/>
      <c r="U8"/>
      <c r="V8"/>
      <c r="W8"/>
      <c r="X8"/>
      <c r="Y8"/>
      <c r="Z8"/>
      <c r="AA8"/>
      <c r="AB8"/>
      <c r="AC8"/>
      <c r="AD8"/>
      <c r="AE8"/>
      <c r="AF8"/>
      <c r="AG8"/>
      <c r="AH8"/>
      <c r="AI8"/>
    </row>
    <row r="9" spans="1:35" s="27" customFormat="1">
      <c r="A9" s="139"/>
      <c r="B9" s="349"/>
      <c r="C9" s="349"/>
      <c r="D9" s="349"/>
      <c r="E9" s="26"/>
      <c r="F9"/>
      <c r="G9"/>
      <c r="H9"/>
      <c r="I9"/>
      <c r="J9"/>
      <c r="K9"/>
      <c r="L9"/>
      <c r="M9"/>
      <c r="N9"/>
      <c r="O9"/>
      <c r="P9"/>
      <c r="Q9"/>
      <c r="R9"/>
      <c r="S9"/>
      <c r="T9"/>
      <c r="U9"/>
      <c r="V9"/>
      <c r="W9"/>
      <c r="X9"/>
      <c r="Y9"/>
      <c r="Z9"/>
      <c r="AA9"/>
      <c r="AB9"/>
      <c r="AC9"/>
      <c r="AD9"/>
      <c r="AE9"/>
      <c r="AF9"/>
      <c r="AG9"/>
      <c r="AH9"/>
      <c r="AI9"/>
    </row>
    <row r="10" spans="1:35" s="27" customFormat="1">
      <c r="A10" s="139"/>
      <c r="B10" s="349"/>
      <c r="C10" s="349"/>
      <c r="D10" s="349"/>
      <c r="E10" s="26"/>
      <c r="F10"/>
      <c r="G10"/>
      <c r="H10"/>
      <c r="I10"/>
      <c r="J10"/>
      <c r="K10"/>
      <c r="L10"/>
      <c r="M10"/>
      <c r="N10"/>
      <c r="O10"/>
      <c r="P10"/>
      <c r="Q10"/>
      <c r="R10"/>
      <c r="S10"/>
      <c r="T10"/>
      <c r="U10"/>
      <c r="V10"/>
      <c r="W10"/>
      <c r="X10"/>
      <c r="Y10"/>
      <c r="Z10"/>
      <c r="AA10"/>
      <c r="AB10"/>
      <c r="AC10"/>
      <c r="AD10"/>
      <c r="AE10"/>
      <c r="AF10"/>
      <c r="AG10"/>
      <c r="AH10"/>
      <c r="AI10"/>
    </row>
    <row r="11" spans="1:35" s="27" customFormat="1">
      <c r="A11" s="139"/>
      <c r="B11" s="349"/>
      <c r="C11" s="349"/>
      <c r="D11" s="349"/>
      <c r="E11" s="26"/>
      <c r="F11"/>
      <c r="G11"/>
      <c r="H11"/>
      <c r="I11"/>
      <c r="J11"/>
      <c r="K11"/>
      <c r="L11"/>
      <c r="M11"/>
      <c r="N11"/>
      <c r="O11"/>
      <c r="P11"/>
      <c r="Q11"/>
      <c r="R11"/>
      <c r="S11"/>
      <c r="T11"/>
      <c r="U11"/>
      <c r="V11"/>
      <c r="W11"/>
      <c r="X11"/>
      <c r="Y11"/>
      <c r="Z11"/>
      <c r="AA11"/>
      <c r="AB11"/>
      <c r="AC11"/>
      <c r="AD11"/>
      <c r="AE11"/>
      <c r="AF11"/>
      <c r="AG11"/>
      <c r="AH11"/>
      <c r="AI11"/>
    </row>
    <row r="12" spans="1:35" s="27" customFormat="1">
      <c r="A12" s="139"/>
      <c r="B12" s="349"/>
      <c r="C12" s="349"/>
      <c r="D12" s="349"/>
      <c r="E12" s="26"/>
      <c r="F12"/>
      <c r="G12"/>
      <c r="H12"/>
      <c r="I12"/>
      <c r="J12"/>
      <c r="K12"/>
      <c r="L12"/>
      <c r="M12"/>
      <c r="N12"/>
      <c r="O12"/>
      <c r="P12"/>
      <c r="Q12"/>
      <c r="R12"/>
      <c r="S12"/>
      <c r="T12"/>
      <c r="U12"/>
      <c r="V12"/>
      <c r="W12"/>
      <c r="X12"/>
      <c r="Y12"/>
      <c r="Z12"/>
      <c r="AA12"/>
      <c r="AB12"/>
      <c r="AC12"/>
      <c r="AD12"/>
      <c r="AE12"/>
      <c r="AF12"/>
      <c r="AG12"/>
      <c r="AH12"/>
      <c r="AI12"/>
    </row>
    <row r="13" spans="1:35" s="27" customFormat="1">
      <c r="A13" s="139"/>
      <c r="B13" s="349"/>
      <c r="C13" s="349"/>
      <c r="D13" s="349"/>
      <c r="E13" s="26"/>
      <c r="F13"/>
      <c r="G13"/>
      <c r="H13"/>
      <c r="I13"/>
      <c r="J13"/>
      <c r="K13"/>
      <c r="L13"/>
      <c r="M13"/>
      <c r="N13"/>
      <c r="O13"/>
      <c r="P13"/>
      <c r="Q13"/>
      <c r="R13"/>
      <c r="S13"/>
      <c r="T13"/>
      <c r="U13"/>
      <c r="V13"/>
      <c r="W13"/>
      <c r="X13"/>
      <c r="Y13"/>
      <c r="Z13"/>
      <c r="AA13"/>
      <c r="AB13"/>
      <c r="AC13"/>
      <c r="AD13"/>
      <c r="AE13"/>
      <c r="AF13"/>
      <c r="AG13"/>
      <c r="AH13"/>
      <c r="AI13"/>
    </row>
    <row r="14" spans="1:35" s="27" customFormat="1">
      <c r="A14" s="139"/>
      <c r="B14" s="349"/>
      <c r="C14" s="349"/>
      <c r="D14" s="349"/>
      <c r="E14" s="26"/>
      <c r="F14"/>
      <c r="G14"/>
      <c r="H14"/>
      <c r="I14"/>
      <c r="J14"/>
      <c r="K14"/>
      <c r="L14"/>
      <c r="M14"/>
      <c r="N14"/>
      <c r="O14"/>
      <c r="P14"/>
      <c r="Q14"/>
      <c r="R14"/>
      <c r="S14"/>
      <c r="T14"/>
      <c r="U14"/>
      <c r="V14"/>
      <c r="W14"/>
      <c r="X14"/>
      <c r="Y14"/>
      <c r="Z14"/>
      <c r="AA14"/>
      <c r="AB14"/>
      <c r="AC14"/>
      <c r="AD14"/>
      <c r="AE14"/>
      <c r="AF14"/>
      <c r="AG14"/>
      <c r="AH14"/>
      <c r="AI14"/>
    </row>
    <row r="15" spans="1:35" s="27" customFormat="1">
      <c r="A15" s="139"/>
      <c r="B15" s="349"/>
      <c r="C15" s="349"/>
      <c r="D15" s="349"/>
      <c r="E15" s="26"/>
      <c r="F15"/>
      <c r="G15"/>
      <c r="H15"/>
      <c r="I15"/>
      <c r="J15"/>
      <c r="K15"/>
      <c r="L15"/>
      <c r="M15"/>
      <c r="N15"/>
      <c r="O15"/>
      <c r="P15"/>
      <c r="Q15"/>
      <c r="R15"/>
      <c r="S15"/>
      <c r="T15"/>
      <c r="U15"/>
      <c r="V15"/>
      <c r="W15"/>
      <c r="X15"/>
      <c r="Y15"/>
      <c r="Z15"/>
      <c r="AA15"/>
      <c r="AB15"/>
      <c r="AC15"/>
      <c r="AD15"/>
      <c r="AE15"/>
      <c r="AF15"/>
      <c r="AG15"/>
      <c r="AH15"/>
      <c r="AI15"/>
    </row>
    <row r="16" spans="1:35" s="27" customFormat="1">
      <c r="A16" s="139"/>
      <c r="B16" s="349"/>
      <c r="C16" s="349"/>
      <c r="D16" s="349"/>
      <c r="E16" s="26"/>
      <c r="F16"/>
      <c r="G16"/>
      <c r="H16"/>
      <c r="I16"/>
      <c r="J16"/>
      <c r="K16"/>
      <c r="L16"/>
      <c r="M16"/>
      <c r="N16"/>
      <c r="O16"/>
      <c r="P16"/>
      <c r="Q16"/>
      <c r="R16"/>
      <c r="S16"/>
      <c r="T16"/>
      <c r="U16"/>
      <c r="V16"/>
      <c r="W16"/>
      <c r="X16"/>
      <c r="Y16"/>
      <c r="Z16"/>
      <c r="AA16"/>
      <c r="AB16"/>
      <c r="AC16"/>
      <c r="AD16"/>
      <c r="AE16"/>
      <c r="AF16"/>
      <c r="AG16"/>
      <c r="AH16"/>
      <c r="AI16"/>
    </row>
    <row r="17" spans="1:35" s="27" customFormat="1">
      <c r="A17" s="139"/>
      <c r="B17" s="349"/>
      <c r="C17" s="349"/>
      <c r="D17" s="349"/>
      <c r="E17" s="26"/>
      <c r="F17"/>
      <c r="G17"/>
      <c r="H17"/>
      <c r="I17"/>
      <c r="J17"/>
      <c r="K17"/>
      <c r="L17"/>
      <c r="M17"/>
      <c r="N17"/>
      <c r="O17"/>
      <c r="P17"/>
      <c r="Q17"/>
      <c r="R17"/>
      <c r="S17"/>
      <c r="T17"/>
      <c r="U17"/>
      <c r="V17"/>
      <c r="W17"/>
      <c r="X17"/>
      <c r="Y17"/>
      <c r="Z17"/>
      <c r="AA17"/>
      <c r="AB17"/>
      <c r="AC17"/>
      <c r="AD17"/>
      <c r="AE17"/>
      <c r="AF17"/>
      <c r="AG17"/>
      <c r="AH17"/>
      <c r="AI17"/>
    </row>
    <row r="18" spans="1:35" s="27" customFormat="1">
      <c r="A18" s="139"/>
      <c r="B18" s="349"/>
      <c r="C18" s="349"/>
      <c r="D18" s="349"/>
      <c r="E18" s="26"/>
      <c r="F18"/>
      <c r="G18"/>
      <c r="H18"/>
      <c r="I18"/>
      <c r="J18"/>
      <c r="K18"/>
      <c r="L18"/>
      <c r="M18"/>
      <c r="N18"/>
      <c r="O18"/>
      <c r="P18"/>
      <c r="Q18"/>
      <c r="R18"/>
      <c r="S18"/>
      <c r="T18"/>
      <c r="U18"/>
      <c r="V18"/>
      <c r="W18"/>
      <c r="X18"/>
      <c r="Y18"/>
      <c r="Z18"/>
      <c r="AA18"/>
      <c r="AB18"/>
      <c r="AC18"/>
      <c r="AD18"/>
      <c r="AE18"/>
      <c r="AF18"/>
      <c r="AG18"/>
      <c r="AH18"/>
      <c r="AI18"/>
    </row>
    <row r="19" spans="1:35" s="27" customFormat="1">
      <c r="A19" s="139"/>
      <c r="B19" s="349"/>
      <c r="C19" s="349"/>
      <c r="D19" s="349"/>
      <c r="E19" s="26"/>
      <c r="F19"/>
      <c r="G19"/>
      <c r="H19"/>
      <c r="I19"/>
      <c r="J19"/>
      <c r="K19"/>
      <c r="L19"/>
      <c r="M19"/>
      <c r="N19"/>
      <c r="O19"/>
      <c r="P19"/>
      <c r="Q19"/>
      <c r="R19"/>
      <c r="S19"/>
      <c r="T19"/>
      <c r="U19"/>
      <c r="V19"/>
      <c r="W19"/>
      <c r="X19"/>
      <c r="Y19"/>
      <c r="Z19"/>
      <c r="AA19"/>
      <c r="AB19"/>
      <c r="AC19"/>
      <c r="AD19"/>
      <c r="AE19"/>
      <c r="AF19"/>
      <c r="AG19"/>
      <c r="AH19"/>
      <c r="AI19"/>
    </row>
    <row r="20" spans="1:35" s="27" customFormat="1">
      <c r="A20" s="139"/>
      <c r="B20" s="349"/>
      <c r="C20" s="349"/>
      <c r="D20" s="349"/>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28" t="str">
        <f ca="1">OFFSET(L!$C$1,MATCH("General"&amp;"Cpy",L!$A:$A,0)-1,SL,,)</f>
        <v>© 2020 Responsible Minerals Initiative. All rights reserved.</v>
      </c>
      <c r="C1001" s="428"/>
      <c r="D1001" s="428"/>
      <c r="E1001" s="25"/>
    </row>
    <row r="1002" spans="1:35" ht="13.5"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94"/>
  <sheetViews>
    <sheetView zoomScale="80" zoomScaleNormal="80" workbookViewId="0">
      <pane ySplit="4" topLeftCell="A5" activePane="bottomLeft" state="frozen"/>
      <selection activeCell="B24" sqref="B24:J24"/>
      <selection pane="bottomLeft" sqref="A1:G1"/>
    </sheetView>
  </sheetViews>
  <sheetFormatPr defaultColWidth="8.875" defaultRowHeight="12.75"/>
  <cols>
    <col min="1" max="1" width="9.125" style="202" bestFit="1" customWidth="1"/>
    <col min="2" max="2" width="42.875" style="202" customWidth="1"/>
    <col min="3" max="3" width="40.125" style="202" customWidth="1"/>
    <col min="4" max="4" width="22.875" style="202" customWidth="1"/>
    <col min="5" max="5" width="12.75" style="202" customWidth="1"/>
    <col min="6" max="6" width="12.75" style="203" customWidth="1"/>
    <col min="7" max="7" width="15.25" style="202" customWidth="1"/>
    <col min="8" max="8" width="23.875" style="202" customWidth="1"/>
    <col min="9" max="9" width="28.125" style="202" customWidth="1"/>
    <col min="10" max="10" width="38.75" style="202" hidden="1" customWidth="1"/>
    <col min="11" max="11" width="24.125" style="202" hidden="1" customWidth="1"/>
    <col min="12" max="12" width="17.5" style="202" customWidth="1"/>
    <col min="13" max="13" width="16.125" style="202" customWidth="1"/>
    <col min="14" max="16384" width="8.875" style="202"/>
  </cols>
  <sheetData>
    <row r="1" spans="1:13" ht="180" customHeight="1">
      <c r="A1" s="42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9"/>
      <c r="C1" s="429"/>
      <c r="D1" s="429"/>
      <c r="E1" s="429"/>
      <c r="F1" s="429"/>
      <c r="G1" s="429"/>
    </row>
    <row r="2" spans="1:13">
      <c r="A2" s="430"/>
      <c r="B2" s="430"/>
      <c r="C2" s="430"/>
      <c r="D2" s="430"/>
      <c r="E2" s="430"/>
      <c r="F2" s="430"/>
      <c r="G2" s="430"/>
      <c r="H2" s="430"/>
      <c r="I2" s="430"/>
    </row>
    <row r="3" spans="1:13">
      <c r="A3" s="430"/>
      <c r="B3" s="430"/>
      <c r="C3" s="430"/>
      <c r="D3" s="430"/>
      <c r="E3" s="430"/>
      <c r="F3" s="430"/>
      <c r="G3" s="430"/>
      <c r="H3" s="430"/>
      <c r="I3" s="430"/>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6" type="noConversion"/>
  <conditionalFormatting sqref="K5:K27">
    <cfRule type="cellIs" dxfId="9"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B109" zoomScale="70" zoomScaleNormal="70" workbookViewId="0">
      <selection activeCell="F127" sqref="F127"/>
    </sheetView>
  </sheetViews>
  <sheetFormatPr defaultColWidth="8.75" defaultRowHeight="14.25"/>
  <cols>
    <col min="1" max="1" width="14.75" style="148" customWidth="1"/>
    <col min="2" max="2" width="14" style="148" customWidth="1"/>
    <col min="3" max="3" width="6.125" style="148" customWidth="1"/>
    <col min="4" max="4" width="50.875" style="148" customWidth="1"/>
    <col min="5" max="5" width="45.875" style="255" customWidth="1"/>
    <col min="6" max="6" width="61.625" style="149" customWidth="1"/>
    <col min="7" max="7" width="61.625" style="148" customWidth="1"/>
    <col min="8" max="11" width="40" style="148" customWidth="1"/>
    <col min="12" max="12" width="40" style="171" customWidth="1"/>
    <col min="13" max="13" width="40" style="244" customWidth="1"/>
    <col min="14" max="16384" width="8.7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114">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ht="28.5">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71.25">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8.5">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7">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7">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7">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7">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114">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28.25">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2.7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9.75">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2.7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57">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7">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56.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57">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42.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7">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70.75">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56.5">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56.7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213.75">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90">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84.75">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35">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42.2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9.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71">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56.7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70.75">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327.7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99.25">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114">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114">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20">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114">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71.2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210">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128.25">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28.25">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85.2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114">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85.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85.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85.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42.5">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42.25">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70.75">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35">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7">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70.75">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7">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42.25">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213.75">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56.7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71.25">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8.5">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8.5">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7">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8.5">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8.5">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8.5">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128.25">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99.75">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213.7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42.25">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42.25">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71.25">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228">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99.5">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99.75">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99.5">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242.25">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71.2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42.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409.5">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99">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213.75">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28.25">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ht="28.5">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8.5">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8.5">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71.25">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60">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99.75">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7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7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ht="28.5">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ht="28.5">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ht="28.5">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2.7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2.75">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2.7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8.5">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ht="28.5">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ht="28.5">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ht="28.5">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ht="28.5">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8.5">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8.5">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8.5">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8.5">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ht="28.5">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2.7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85.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114">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71.25">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85.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71.2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5.5">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8.5">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45">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114">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1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114">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128.25">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42.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85.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5.5">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71.25">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ht="28.5">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ht="28.5">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ht="28.5">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ht="28.5">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ht="28.5">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ht="28.5">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ht="28.5">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ht="28.5">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ht="28.5">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ht="28.5">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ht="28.5">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ht="28.5">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ht="28.5">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ht="28.5">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ht="28.5">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28.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28.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28.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28.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28.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ht="28.5">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30">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30">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ht="28.5">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8.5">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8.5">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8.5">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8.5">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8.5">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8.5">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8.5">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8.5">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8.5">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8.5">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8.5">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28.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28.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8.5">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28.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ht="28.5">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8.5">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ht="28.5">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ht="28.5">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ht="28.5">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57">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71.25">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71.25">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ht="28.5">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2.7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8.5">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ht="28.5">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ht="28.5">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ht="28.5">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ht="28.5">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ht="28.5">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71.25">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8.5">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42.75">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2.7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2.7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42.75">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2.7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2.7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7">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7">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57">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2.7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57">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57">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57">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57">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99.75">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99.75">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99.75">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99.75">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85.5">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85.5">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85.5">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5.5">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7">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7">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7">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7">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85.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85.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85.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85.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7">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7">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7">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7">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85.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85.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99.75">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71.25">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28.25">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71.25">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71.2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7">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71.25">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7">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7">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71.25">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71.25">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7">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71.25">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8.5">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8.5">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8.5">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8.5">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2.7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7">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ht="28.5">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ht="28.5">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ht="28.5">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8.5">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99.75">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8.5">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42.75">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99.75">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8.5">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42.75">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99.75">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xr:uid="{00000000-0009-0000-0000-000008000000}"/>
  <customSheetViews>
    <customSheetView guid="{C59130F4-2E03-5E48-94CE-6E4A0484DB9E}" showAutoFilter="1">
      <selection activeCell="E4" sqref="E4"/>
      <pageMargins left="0.75" right="0.75" top="1" bottom="1" header="0.3" footer="0.3"/>
      <pageSetup paperSize="9" orientation="portrait"/>
      <headerFooter alignWithMargins="0"/>
      <autoFilter ref="B1:N1" xr:uid="{9D4668CE-6186-41BD-9ABB-31C421C28126}"/>
    </customSheetView>
    <customSheetView guid="{4BDF1A28-30D5-449D-B20E-D6C97EF9FAE1}" showAutoFilter="1">
      <selection activeCell="C174" sqref="C174"/>
      <pageMargins left="0.75" right="0.75" top="1" bottom="1" header="0.3" footer="0.3"/>
      <pageSetup paperSize="9" orientation="portrait"/>
      <autoFilter ref="B1:N1" xr:uid="{FC1AB0C2-2B0D-4E3A-8064-6DDDEBEFF898}"/>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a54701f6-876b-4337-a24e-543e1bd311e6"/>
    <ds:schemaRef ds:uri="98893d5f-232f-4f98-b444-edffba233996"/>
    <ds:schemaRef ds:uri="http://purl.org/dc/elements/1.1/"/>
    <ds:schemaRef ds:uri="http://purl.org/dc/terms/"/>
    <ds:schemaRef ds:uri="http://schemas.microsoft.com/office/2006/metadata/properties"/>
    <ds:schemaRef ds:uri="http://schemas.microsoft.com/office/infopath/2007/PartnerControls"/>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Prasanth Bijjam</cp:lastModifiedBy>
  <cp:lastPrinted>2015-04-21T20:47:43Z</cp:lastPrinted>
  <dcterms:created xsi:type="dcterms:W3CDTF">2010-06-21T21:00:23Z</dcterms:created>
  <dcterms:modified xsi:type="dcterms:W3CDTF">2021-08-13T21:35:25Z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